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Nikolina\Desktop\FINANCIJSKI IZVJEŠTAJI\Godišnji fin.izvještaj 2025\"/>
    </mc:Choice>
  </mc:AlternateContent>
  <xr:revisionPtr revIDLastSave="0" documentId="13_ncr:1_{93A35268-E33F-4F55-BA43-640E842CEA1A}"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E340" i="9" s="1"/>
  <c r="F340" i="9"/>
  <c r="F339" i="9"/>
  <c r="F338" i="9"/>
  <c r="F337" i="9"/>
  <c r="F336" i="9"/>
  <c r="H335" i="9"/>
  <c r="G335" i="9"/>
  <c r="E335" i="9" s="1"/>
  <c r="F335" i="9"/>
  <c r="F334" i="9"/>
  <c r="H333" i="9"/>
  <c r="G333" i="9"/>
  <c r="E333" i="9" s="1"/>
  <c r="F333" i="9"/>
  <c r="H332" i="9"/>
  <c r="G332" i="9"/>
  <c r="E332" i="9" s="1"/>
  <c r="F332" i="9"/>
  <c r="H331" i="9"/>
  <c r="G331" i="9"/>
  <c r="F331" i="9"/>
  <c r="H330" i="9"/>
  <c r="G330" i="9"/>
  <c r="E330" i="9" s="1"/>
  <c r="F330" i="9"/>
  <c r="H329" i="9"/>
  <c r="G329" i="9"/>
  <c r="F329" i="9"/>
  <c r="H328" i="9"/>
  <c r="G328" i="9"/>
  <c r="E328" i="9" s="1"/>
  <c r="F328" i="9"/>
  <c r="H327" i="9"/>
  <c r="G327" i="9"/>
  <c r="F327" i="9"/>
  <c r="H326" i="9"/>
  <c r="G326" i="9"/>
  <c r="F326" i="9"/>
  <c r="H325" i="9"/>
  <c r="G325" i="9"/>
  <c r="F325" i="9"/>
  <c r="H324" i="9"/>
  <c r="G324" i="9"/>
  <c r="F324" i="9"/>
  <c r="H323" i="9"/>
  <c r="G323" i="9"/>
  <c r="E323" i="9" s="1"/>
  <c r="F323" i="9"/>
  <c r="H322" i="9"/>
  <c r="G322" i="9"/>
  <c r="E322" i="9" s="1"/>
  <c r="F322" i="9"/>
  <c r="H321" i="9"/>
  <c r="G321" i="9"/>
  <c r="E321" i="9" s="1"/>
  <c r="F321" i="9"/>
  <c r="H320" i="9"/>
  <c r="G320" i="9"/>
  <c r="E320" i="9" s="1"/>
  <c r="F320" i="9"/>
  <c r="H319" i="9"/>
  <c r="G319" i="9"/>
  <c r="E319" i="9" s="1"/>
  <c r="F319" i="9"/>
  <c r="H318" i="9"/>
  <c r="G318" i="9"/>
  <c r="E318" i="9" s="1"/>
  <c r="F318" i="9"/>
  <c r="H317" i="9"/>
  <c r="G317" i="9"/>
  <c r="E317" i="9" s="1"/>
  <c r="F317" i="9"/>
  <c r="F316" i="9"/>
  <c r="F315" i="9"/>
  <c r="F314" i="9"/>
  <c r="H313" i="9"/>
  <c r="G313" i="9"/>
  <c r="F313" i="9"/>
  <c r="H312" i="9"/>
  <c r="G312" i="9"/>
  <c r="F312" i="9"/>
  <c r="H311" i="9"/>
  <c r="G311" i="9"/>
  <c r="E311" i="9" s="1"/>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E294" i="9" s="1"/>
  <c r="F294" i="9"/>
  <c r="E293" i="9"/>
  <c r="M292" i="9"/>
  <c r="L292" i="9"/>
  <c r="E292" i="9"/>
  <c r="M291" i="9"/>
  <c r="L291" i="9"/>
  <c r="E291" i="9"/>
  <c r="M290" i="9"/>
  <c r="L290" i="9"/>
  <c r="F290" i="9" s="1"/>
  <c r="E290" i="9"/>
  <c r="M289" i="9"/>
  <c r="L289" i="9"/>
  <c r="F289" i="9" s="1"/>
  <c r="E289" i="9"/>
  <c r="M288" i="9"/>
  <c r="L288" i="9"/>
  <c r="E288" i="9"/>
  <c r="M287" i="9"/>
  <c r="L287" i="9"/>
  <c r="F287" i="9" s="1"/>
  <c r="E287" i="9"/>
  <c r="M286" i="9"/>
  <c r="L286" i="9"/>
  <c r="F286" i="9" s="1"/>
  <c r="E286" i="9"/>
  <c r="M285" i="9"/>
  <c r="L285" i="9"/>
  <c r="F285" i="9" s="1"/>
  <c r="E285" i="9"/>
  <c r="M284" i="9"/>
  <c r="L284" i="9"/>
  <c r="F284" i="9" s="1"/>
  <c r="E284" i="9"/>
  <c r="M283" i="9"/>
  <c r="L283" i="9"/>
  <c r="F283" i="9" s="1"/>
  <c r="E283" i="9"/>
  <c r="M282" i="9"/>
  <c r="L282" i="9"/>
  <c r="E282" i="9"/>
  <c r="M281" i="9"/>
  <c r="L281" i="9"/>
  <c r="F281" i="9" s="1"/>
  <c r="E281" i="9"/>
  <c r="M280" i="9"/>
  <c r="L280" i="9"/>
  <c r="E280" i="9"/>
  <c r="M279" i="9"/>
  <c r="L279" i="9"/>
  <c r="F279" i="9" s="1"/>
  <c r="E279" i="9"/>
  <c r="M278" i="9"/>
  <c r="L278" i="9"/>
  <c r="F278" i="9" s="1"/>
  <c r="E278" i="9"/>
  <c r="M277" i="9"/>
  <c r="L277" i="9"/>
  <c r="F277" i="9" s="1"/>
  <c r="E277" i="9"/>
  <c r="M276" i="9"/>
  <c r="L276" i="9"/>
  <c r="E276" i="9"/>
  <c r="M275" i="9"/>
  <c r="L275" i="9"/>
  <c r="F275" i="9" s="1"/>
  <c r="E275" i="9"/>
  <c r="M274" i="9"/>
  <c r="L274" i="9"/>
  <c r="F274" i="9" s="1"/>
  <c r="E274" i="9"/>
  <c r="M273" i="9"/>
  <c r="L273" i="9"/>
  <c r="F273" i="9" s="1"/>
  <c r="E273" i="9"/>
  <c r="M272" i="9"/>
  <c r="L272" i="9"/>
  <c r="F272" i="9" s="1"/>
  <c r="E272" i="9"/>
  <c r="M271" i="9"/>
  <c r="L271" i="9"/>
  <c r="F271" i="9" s="1"/>
  <c r="E271" i="9"/>
  <c r="M270" i="9"/>
  <c r="L270" i="9"/>
  <c r="E270" i="9"/>
  <c r="M269" i="9"/>
  <c r="L269" i="9"/>
  <c r="F269" i="9" s="1"/>
  <c r="E269" i="9"/>
  <c r="M268" i="9"/>
  <c r="L268" i="9"/>
  <c r="F268" i="9" s="1"/>
  <c r="E268" i="9"/>
  <c r="M267" i="9"/>
  <c r="L267" i="9"/>
  <c r="F267" i="9" s="1"/>
  <c r="E267" i="9"/>
  <c r="M266" i="9"/>
  <c r="L266" i="9"/>
  <c r="E266" i="9"/>
  <c r="M265" i="9"/>
  <c r="L265" i="9"/>
  <c r="F265" i="9" s="1"/>
  <c r="E265" i="9"/>
  <c r="M264" i="9"/>
  <c r="L264" i="9"/>
  <c r="E264" i="9"/>
  <c r="M263" i="9"/>
  <c r="L263" i="9"/>
  <c r="F263" i="9" s="1"/>
  <c r="E263" i="9"/>
  <c r="M262" i="9"/>
  <c r="L262" i="9"/>
  <c r="F262" i="9" s="1"/>
  <c r="E262" i="9"/>
  <c r="M261" i="9"/>
  <c r="L261" i="9"/>
  <c r="F261" i="9" s="1"/>
  <c r="E261" i="9"/>
  <c r="M260" i="9"/>
  <c r="L260" i="9"/>
  <c r="F260" i="9" s="1"/>
  <c r="E260" i="9"/>
  <c r="M259" i="9"/>
  <c r="L259" i="9"/>
  <c r="F259" i="9" s="1"/>
  <c r="E259" i="9"/>
  <c r="M258" i="9"/>
  <c r="L258" i="9"/>
  <c r="E258" i="9"/>
  <c r="M257" i="9"/>
  <c r="L257" i="9"/>
  <c r="F257" i="9" s="1"/>
  <c r="E257" i="9"/>
  <c r="M256" i="9"/>
  <c r="L256" i="9"/>
  <c r="F256" i="9" s="1"/>
  <c r="E256" i="9"/>
  <c r="M255" i="9"/>
  <c r="L255" i="9"/>
  <c r="F255" i="9" s="1"/>
  <c r="E255" i="9"/>
  <c r="M254" i="9"/>
  <c r="L254" i="9"/>
  <c r="F254" i="9" s="1"/>
  <c r="E254" i="9"/>
  <c r="M253" i="9"/>
  <c r="L253" i="9"/>
  <c r="F253" i="9" s="1"/>
  <c r="E253" i="9"/>
  <c r="M252" i="9"/>
  <c r="L252" i="9"/>
  <c r="E252" i="9"/>
  <c r="M251" i="9"/>
  <c r="L251" i="9"/>
  <c r="F251" i="9" s="1"/>
  <c r="E251" i="9"/>
  <c r="M250" i="9"/>
  <c r="L250" i="9"/>
  <c r="F250" i="9" s="1"/>
  <c r="E250" i="9"/>
  <c r="M249" i="9"/>
  <c r="L249" i="9"/>
  <c r="F249" i="9" s="1"/>
  <c r="E249" i="9"/>
  <c r="M248" i="9"/>
  <c r="L248" i="9"/>
  <c r="F248" i="9" s="1"/>
  <c r="E248" i="9"/>
  <c r="M247" i="9"/>
  <c r="L247" i="9"/>
  <c r="F247" i="9" s="1"/>
  <c r="E247" i="9"/>
  <c r="M246" i="9"/>
  <c r="L246" i="9"/>
  <c r="E246" i="9"/>
  <c r="M245" i="9"/>
  <c r="L245" i="9"/>
  <c r="F245" i="9" s="1"/>
  <c r="E245" i="9"/>
  <c r="M244" i="9"/>
  <c r="L244" i="9"/>
  <c r="E244" i="9"/>
  <c r="M243" i="9"/>
  <c r="L243" i="9"/>
  <c r="F243" i="9" s="1"/>
  <c r="E243" i="9"/>
  <c r="M242" i="9"/>
  <c r="L242" i="9"/>
  <c r="F242" i="9" s="1"/>
  <c r="E242" i="9"/>
  <c r="M241" i="9"/>
  <c r="L241" i="9"/>
  <c r="F241" i="9" s="1"/>
  <c r="E241" i="9"/>
  <c r="M240" i="9"/>
  <c r="L240" i="9"/>
  <c r="F240" i="9" s="1"/>
  <c r="E240" i="9"/>
  <c r="M239" i="9"/>
  <c r="L239" i="9"/>
  <c r="F239" i="9" s="1"/>
  <c r="E239" i="9"/>
  <c r="M238" i="9"/>
  <c r="L238" i="9"/>
  <c r="F238" i="9" s="1"/>
  <c r="E238" i="9"/>
  <c r="B238" i="9" s="1"/>
  <c r="M237" i="9"/>
  <c r="L237" i="9"/>
  <c r="F237" i="9" s="1"/>
  <c r="E237" i="9"/>
  <c r="M236" i="9"/>
  <c r="L236" i="9"/>
  <c r="E236" i="9"/>
  <c r="M235" i="9"/>
  <c r="L235" i="9"/>
  <c r="F235" i="9" s="1"/>
  <c r="E235" i="9"/>
  <c r="M234" i="9"/>
  <c r="L234" i="9"/>
  <c r="E234" i="9"/>
  <c r="M233" i="9"/>
  <c r="L233" i="9"/>
  <c r="F233" i="9" s="1"/>
  <c r="E233" i="9"/>
  <c r="M232" i="9"/>
  <c r="L232" i="9"/>
  <c r="F232" i="9" s="1"/>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F170" i="9"/>
  <c r="H169" i="9"/>
  <c r="G169" i="9"/>
  <c r="F169" i="9"/>
  <c r="H168" i="9"/>
  <c r="G168" i="9"/>
  <c r="E168" i="9" s="1"/>
  <c r="F168" i="9"/>
  <c r="H167" i="9"/>
  <c r="G167" i="9"/>
  <c r="F167" i="9"/>
  <c r="H166" i="9"/>
  <c r="G166" i="9"/>
  <c r="E166" i="9" s="1"/>
  <c r="B166" i="9" s="1"/>
  <c r="F166" i="9"/>
  <c r="H165" i="9"/>
  <c r="G165" i="9"/>
  <c r="E165" i="9" s="1"/>
  <c r="F165" i="9"/>
  <c r="H164" i="9"/>
  <c r="G164" i="9"/>
  <c r="E164" i="9" s="1"/>
  <c r="F164" i="9"/>
  <c r="H163" i="9"/>
  <c r="G163" i="9"/>
  <c r="E163" i="9" s="1"/>
  <c r="F163" i="9"/>
  <c r="H162" i="9"/>
  <c r="G162" i="9"/>
  <c r="E162" i="9" s="1"/>
  <c r="F162" i="9"/>
  <c r="H161" i="9"/>
  <c r="G161" i="9"/>
  <c r="E161" i="9" s="1"/>
  <c r="F161" i="9"/>
  <c r="H160" i="9"/>
  <c r="G160" i="9"/>
  <c r="E160" i="9" s="1"/>
  <c r="F160" i="9"/>
  <c r="H159" i="9"/>
  <c r="G159" i="9"/>
  <c r="F159" i="9"/>
  <c r="H158" i="9"/>
  <c r="G158" i="9"/>
  <c r="F158" i="9"/>
  <c r="H157" i="9"/>
  <c r="G157" i="9"/>
  <c r="F157" i="9"/>
  <c r="F156" i="9"/>
  <c r="H155" i="9"/>
  <c r="G155" i="9"/>
  <c r="F155" i="9"/>
  <c r="H154" i="9"/>
  <c r="G154" i="9"/>
  <c r="E154" i="9" s="1"/>
  <c r="B154" i="9" s="1"/>
  <c r="F154" i="9"/>
  <c r="H153" i="9"/>
  <c r="G153" i="9"/>
  <c r="E153" i="9" s="1"/>
  <c r="F153" i="9"/>
  <c r="H152" i="9"/>
  <c r="G152" i="9"/>
  <c r="E152" i="9" s="1"/>
  <c r="F152" i="9"/>
  <c r="H151" i="9"/>
  <c r="G151" i="9"/>
  <c r="E151" i="9" s="1"/>
  <c r="F151" i="9"/>
  <c r="H150" i="9"/>
  <c r="G150" i="9"/>
  <c r="E150" i="9" s="1"/>
  <c r="F150" i="9"/>
  <c r="H149" i="9"/>
  <c r="G149" i="9"/>
  <c r="E149" i="9" s="1"/>
  <c r="F149" i="9"/>
  <c r="H148" i="9"/>
  <c r="G148" i="9"/>
  <c r="E148" i="9" s="1"/>
  <c r="F148" i="9"/>
  <c r="H147" i="9"/>
  <c r="G147" i="9"/>
  <c r="F147" i="9"/>
  <c r="H146" i="9"/>
  <c r="G146" i="9"/>
  <c r="E146" i="9" s="1"/>
  <c r="F146" i="9"/>
  <c r="H145" i="9"/>
  <c r="G145" i="9"/>
  <c r="F145" i="9"/>
  <c r="H144" i="9"/>
  <c r="G144" i="9"/>
  <c r="E144" i="9" s="1"/>
  <c r="F144" i="9"/>
  <c r="H143" i="9"/>
  <c r="G143" i="9"/>
  <c r="F143" i="9"/>
  <c r="H142" i="9"/>
  <c r="G142" i="9"/>
  <c r="E142" i="9" s="1"/>
  <c r="F142" i="9"/>
  <c r="H141" i="9"/>
  <c r="G141" i="9"/>
  <c r="E141" i="9" s="1"/>
  <c r="F141" i="9"/>
  <c r="H140" i="9"/>
  <c r="G140" i="9"/>
  <c r="E140" i="9" s="1"/>
  <c r="F140" i="9"/>
  <c r="H139" i="9"/>
  <c r="G139" i="9"/>
  <c r="E139" i="9" s="1"/>
  <c r="F139" i="9"/>
  <c r="H138" i="9"/>
  <c r="G138" i="9"/>
  <c r="E138" i="9" s="1"/>
  <c r="F138" i="9"/>
  <c r="H137" i="9"/>
  <c r="G137" i="9"/>
  <c r="E137" i="9" s="1"/>
  <c r="F137" i="9"/>
  <c r="H136" i="9"/>
  <c r="G136" i="9"/>
  <c r="E136" i="9" s="1"/>
  <c r="F136" i="9"/>
  <c r="H135" i="9"/>
  <c r="G135" i="9"/>
  <c r="F135" i="9"/>
  <c r="H134" i="9"/>
  <c r="G134" i="9"/>
  <c r="E134" i="9" s="1"/>
  <c r="B134" i="9" s="1"/>
  <c r="F134" i="9"/>
  <c r="H133" i="9"/>
  <c r="G133" i="9"/>
  <c r="F133" i="9"/>
  <c r="H132" i="9"/>
  <c r="G132" i="9"/>
  <c r="E132" i="9" s="1"/>
  <c r="F132" i="9"/>
  <c r="H131" i="9"/>
  <c r="G131" i="9"/>
  <c r="F131" i="9"/>
  <c r="H130" i="9"/>
  <c r="G130" i="9"/>
  <c r="E130" i="9" s="1"/>
  <c r="F130" i="9"/>
  <c r="H129" i="9"/>
  <c r="G129" i="9"/>
  <c r="E129" i="9" s="1"/>
  <c r="F129" i="9"/>
  <c r="H128" i="9"/>
  <c r="G128" i="9"/>
  <c r="E128" i="9" s="1"/>
  <c r="F128" i="9"/>
  <c r="H127" i="9"/>
  <c r="G127" i="9"/>
  <c r="E127" i="9" s="1"/>
  <c r="F127" i="9"/>
  <c r="H126" i="9"/>
  <c r="G126" i="9"/>
  <c r="F126" i="9"/>
  <c r="E126" i="9"/>
  <c r="B126" i="9" s="1"/>
  <c r="H125" i="9"/>
  <c r="G125" i="9"/>
  <c r="E125" i="9" s="1"/>
  <c r="F125" i="9"/>
  <c r="H124" i="9"/>
  <c r="G124" i="9"/>
  <c r="F124" i="9"/>
  <c r="E124" i="9"/>
  <c r="B124" i="9" s="1"/>
  <c r="H123" i="9"/>
  <c r="G123" i="9"/>
  <c r="F123" i="9"/>
  <c r="H122" i="9"/>
  <c r="G122" i="9"/>
  <c r="F122" i="9"/>
  <c r="H121" i="9"/>
  <c r="G121" i="9"/>
  <c r="F121" i="9"/>
  <c r="H120" i="9"/>
  <c r="G120" i="9"/>
  <c r="E120" i="9" s="1"/>
  <c r="F120" i="9"/>
  <c r="H119" i="9"/>
  <c r="G119" i="9"/>
  <c r="F119" i="9"/>
  <c r="H118" i="9"/>
  <c r="G118" i="9"/>
  <c r="E118" i="9" s="1"/>
  <c r="F118" i="9"/>
  <c r="H117" i="9"/>
  <c r="G117" i="9"/>
  <c r="E117" i="9" s="1"/>
  <c r="F117" i="9"/>
  <c r="H116" i="9"/>
  <c r="G116" i="9"/>
  <c r="E116" i="9" s="1"/>
  <c r="F116" i="9"/>
  <c r="H115" i="9"/>
  <c r="G115" i="9"/>
  <c r="E115" i="9" s="1"/>
  <c r="F115" i="9"/>
  <c r="H114" i="9"/>
  <c r="G114" i="9"/>
  <c r="E114" i="9" s="1"/>
  <c r="F114" i="9"/>
  <c r="H113" i="9"/>
  <c r="G113" i="9"/>
  <c r="E113" i="9" s="1"/>
  <c r="F113" i="9"/>
  <c r="H112" i="9"/>
  <c r="G112" i="9"/>
  <c r="E112" i="9" s="1"/>
  <c r="F112" i="9"/>
  <c r="H111" i="9"/>
  <c r="G111" i="9"/>
  <c r="F111" i="9"/>
  <c r="H110" i="9"/>
  <c r="G110" i="9"/>
  <c r="F110" i="9"/>
  <c r="H109" i="9"/>
  <c r="G109" i="9"/>
  <c r="F109" i="9"/>
  <c r="H108" i="9"/>
  <c r="G108" i="9"/>
  <c r="E108" i="9" s="1"/>
  <c r="F108" i="9"/>
  <c r="H107" i="9"/>
  <c r="G107" i="9"/>
  <c r="F107" i="9"/>
  <c r="H106" i="9"/>
  <c r="G106" i="9"/>
  <c r="E106" i="9" s="1"/>
  <c r="F106" i="9"/>
  <c r="H105" i="9"/>
  <c r="G105" i="9"/>
  <c r="E105" i="9" s="1"/>
  <c r="F105" i="9"/>
  <c r="H104" i="9"/>
  <c r="G104" i="9"/>
  <c r="E104" i="9" s="1"/>
  <c r="F104" i="9"/>
  <c r="H103" i="9"/>
  <c r="G103" i="9"/>
  <c r="E103" i="9" s="1"/>
  <c r="F103" i="9"/>
  <c r="H102" i="9"/>
  <c r="G102" i="9"/>
  <c r="E102" i="9" s="1"/>
  <c r="F102" i="9"/>
  <c r="H101" i="9"/>
  <c r="G101" i="9"/>
  <c r="E101" i="9" s="1"/>
  <c r="F101" i="9"/>
  <c r="H100" i="9"/>
  <c r="G100" i="9"/>
  <c r="E100" i="9" s="1"/>
  <c r="F100" i="9"/>
  <c r="H99" i="9"/>
  <c r="G99" i="9"/>
  <c r="F99" i="9"/>
  <c r="H98" i="9"/>
  <c r="G98" i="9"/>
  <c r="E98" i="9" s="1"/>
  <c r="F98" i="9"/>
  <c r="H97" i="9"/>
  <c r="G97" i="9"/>
  <c r="F97" i="9"/>
  <c r="H96" i="9"/>
  <c r="G96" i="9"/>
  <c r="E96" i="9" s="1"/>
  <c r="F96" i="9"/>
  <c r="H95" i="9"/>
  <c r="G95" i="9"/>
  <c r="F95" i="9"/>
  <c r="H94" i="9"/>
  <c r="G94" i="9"/>
  <c r="E94" i="9" s="1"/>
  <c r="F94" i="9"/>
  <c r="H93" i="9"/>
  <c r="G93" i="9"/>
  <c r="E93" i="9" s="1"/>
  <c r="F93" i="9"/>
  <c r="H92" i="9"/>
  <c r="G92" i="9"/>
  <c r="E92" i="9" s="1"/>
  <c r="F92" i="9"/>
  <c r="H91" i="9"/>
  <c r="G91" i="9"/>
  <c r="E91" i="9" s="1"/>
  <c r="F91" i="9"/>
  <c r="H90" i="9"/>
  <c r="G90" i="9"/>
  <c r="E90" i="9" s="1"/>
  <c r="F90" i="9"/>
  <c r="H89" i="9"/>
  <c r="G89" i="9"/>
  <c r="E89" i="9" s="1"/>
  <c r="F89" i="9"/>
  <c r="H88" i="9"/>
  <c r="G88" i="9"/>
  <c r="E88" i="9" s="1"/>
  <c r="B88" i="9" s="1"/>
  <c r="F88" i="9"/>
  <c r="H87" i="9"/>
  <c r="G87" i="9"/>
  <c r="F87" i="9"/>
  <c r="H86" i="9"/>
  <c r="G86" i="9"/>
  <c r="F86" i="9"/>
  <c r="H85" i="9"/>
  <c r="G85" i="9"/>
  <c r="F85" i="9"/>
  <c r="H84" i="9"/>
  <c r="G84" i="9"/>
  <c r="E84" i="9" s="1"/>
  <c r="F84" i="9"/>
  <c r="H83" i="9"/>
  <c r="G83" i="9"/>
  <c r="F83" i="9"/>
  <c r="H82" i="9"/>
  <c r="G82" i="9"/>
  <c r="E82" i="9" s="1"/>
  <c r="B82" i="9" s="1"/>
  <c r="F82" i="9"/>
  <c r="H81" i="9"/>
  <c r="G81" i="9"/>
  <c r="E81" i="9" s="1"/>
  <c r="F81" i="9"/>
  <c r="H80" i="9"/>
  <c r="G80" i="9"/>
  <c r="E80" i="9" s="1"/>
  <c r="F80" i="9"/>
  <c r="H79" i="9"/>
  <c r="G79" i="9"/>
  <c r="F79" i="9"/>
  <c r="H78" i="9"/>
  <c r="G78" i="9"/>
  <c r="E78" i="9" s="1"/>
  <c r="F78" i="9"/>
  <c r="H77" i="9"/>
  <c r="G77" i="9"/>
  <c r="E77" i="9" s="1"/>
  <c r="F77" i="9"/>
  <c r="H76" i="9"/>
  <c r="G76" i="9"/>
  <c r="F76" i="9"/>
  <c r="E76" i="9"/>
  <c r="B76" i="9" s="1"/>
  <c r="H75" i="9"/>
  <c r="G75" i="9"/>
  <c r="F75" i="9"/>
  <c r="H74" i="9"/>
  <c r="G74" i="9"/>
  <c r="E74" i="9" s="1"/>
  <c r="F74" i="9"/>
  <c r="H73" i="9"/>
  <c r="G73" i="9"/>
  <c r="F73" i="9"/>
  <c r="H72" i="9"/>
  <c r="G72" i="9"/>
  <c r="E72" i="9" s="1"/>
  <c r="F72" i="9"/>
  <c r="H71" i="9"/>
  <c r="G71" i="9"/>
  <c r="E71" i="9" s="1"/>
  <c r="F71" i="9"/>
  <c r="H70" i="9"/>
  <c r="G70" i="9"/>
  <c r="E70" i="9" s="1"/>
  <c r="F70" i="9"/>
  <c r="H69" i="9"/>
  <c r="G69" i="9"/>
  <c r="F69" i="9"/>
  <c r="H68" i="9"/>
  <c r="G68" i="9"/>
  <c r="E68" i="9" s="1"/>
  <c r="F68" i="9"/>
  <c r="H67" i="9"/>
  <c r="G67" i="9"/>
  <c r="E67" i="9" s="1"/>
  <c r="F67" i="9"/>
  <c r="H66" i="9"/>
  <c r="G66" i="9"/>
  <c r="F66" i="9"/>
  <c r="H65" i="9"/>
  <c r="G65" i="9"/>
  <c r="E65" i="9" s="1"/>
  <c r="F65" i="9"/>
  <c r="H64" i="9"/>
  <c r="G64" i="9"/>
  <c r="F64" i="9"/>
  <c r="H63" i="9"/>
  <c r="G63" i="9"/>
  <c r="F63" i="9"/>
  <c r="H62" i="9"/>
  <c r="G62" i="9"/>
  <c r="F62" i="9"/>
  <c r="H61" i="9"/>
  <c r="G61" i="9"/>
  <c r="F61" i="9"/>
  <c r="H60" i="9"/>
  <c r="G60" i="9"/>
  <c r="E60" i="9" s="1"/>
  <c r="F60" i="9"/>
  <c r="H59" i="9"/>
  <c r="G59" i="9"/>
  <c r="E59" i="9" s="1"/>
  <c r="F59" i="9"/>
  <c r="H58" i="9"/>
  <c r="G58" i="9"/>
  <c r="F58" i="9"/>
  <c r="H57" i="9"/>
  <c r="G57" i="9"/>
  <c r="E57" i="9" s="1"/>
  <c r="F57" i="9"/>
  <c r="H56" i="9"/>
  <c r="G56" i="9"/>
  <c r="E56" i="9" s="1"/>
  <c r="F56" i="9"/>
  <c r="H55" i="9"/>
  <c r="G55" i="9"/>
  <c r="F55" i="9"/>
  <c r="H54" i="9"/>
  <c r="G54" i="9"/>
  <c r="E54" i="9" s="1"/>
  <c r="F54" i="9"/>
  <c r="H53" i="9"/>
  <c r="G53" i="9"/>
  <c r="E53" i="9" s="1"/>
  <c r="F53" i="9"/>
  <c r="H52" i="9"/>
  <c r="G52" i="9"/>
  <c r="E52" i="9" s="1"/>
  <c r="F52" i="9"/>
  <c r="H51" i="9"/>
  <c r="G51" i="9"/>
  <c r="F51" i="9"/>
  <c r="H50" i="9"/>
  <c r="G50" i="9"/>
  <c r="F50" i="9"/>
  <c r="H49" i="9"/>
  <c r="G49" i="9"/>
  <c r="F49" i="9"/>
  <c r="H48" i="9"/>
  <c r="G48" i="9"/>
  <c r="E48" i="9" s="1"/>
  <c r="F48" i="9"/>
  <c r="H47" i="9"/>
  <c r="G47" i="9"/>
  <c r="F47" i="9"/>
  <c r="H46" i="9"/>
  <c r="G46" i="9"/>
  <c r="F46" i="9"/>
  <c r="E46" i="9"/>
  <c r="B46" i="9" s="1"/>
  <c r="H45" i="9"/>
  <c r="G45" i="9"/>
  <c r="E45" i="9" s="1"/>
  <c r="F45" i="9"/>
  <c r="H44" i="9"/>
  <c r="G44" i="9"/>
  <c r="F44" i="9"/>
  <c r="H43" i="9"/>
  <c r="G43" i="9"/>
  <c r="F43" i="9"/>
  <c r="H42" i="9"/>
  <c r="G42" i="9"/>
  <c r="E42" i="9" s="1"/>
  <c r="F42" i="9"/>
  <c r="H41" i="9"/>
  <c r="G41" i="9"/>
  <c r="E41" i="9" s="1"/>
  <c r="F41" i="9"/>
  <c r="H40" i="9"/>
  <c r="G40" i="9"/>
  <c r="E40" i="9" s="1"/>
  <c r="F40" i="9"/>
  <c r="H39" i="9"/>
  <c r="G39" i="9"/>
  <c r="F39" i="9"/>
  <c r="H38" i="9"/>
  <c r="G38" i="9"/>
  <c r="F38" i="9"/>
  <c r="H37" i="9"/>
  <c r="G37" i="9"/>
  <c r="F37" i="9"/>
  <c r="H36" i="9"/>
  <c r="G36" i="9"/>
  <c r="F36" i="9"/>
  <c r="H35" i="9"/>
  <c r="G35" i="9"/>
  <c r="E35" i="9" s="1"/>
  <c r="F35" i="9"/>
  <c r="H34" i="9"/>
  <c r="G34" i="9"/>
  <c r="E34" i="9" s="1"/>
  <c r="B34" i="9" s="1"/>
  <c r="F34" i="9"/>
  <c r="H33" i="9"/>
  <c r="G33" i="9"/>
  <c r="F33" i="9"/>
  <c r="H32" i="9"/>
  <c r="G32" i="9"/>
  <c r="F32" i="9"/>
  <c r="H31" i="9"/>
  <c r="G31" i="9"/>
  <c r="F31" i="9"/>
  <c r="H30" i="9"/>
  <c r="G30" i="9"/>
  <c r="F30" i="9"/>
  <c r="H29" i="9"/>
  <c r="G29" i="9"/>
  <c r="F29" i="9"/>
  <c r="H28" i="9"/>
  <c r="G28" i="9"/>
  <c r="E28" i="9" s="1"/>
  <c r="F28" i="9"/>
  <c r="H27" i="9"/>
  <c r="G27" i="9"/>
  <c r="F27" i="9"/>
  <c r="H26" i="9"/>
  <c r="G26" i="9"/>
  <c r="E26" i="9" s="1"/>
  <c r="F26" i="9"/>
  <c r="H25" i="9"/>
  <c r="G25" i="9"/>
  <c r="F25" i="9"/>
  <c r="F24" i="9"/>
  <c r="F4" i="9"/>
  <c r="O3" i="9"/>
  <c r="G296" i="9" s="1"/>
  <c r="I3" i="9"/>
  <c r="H3" i="9"/>
  <c r="G3" i="9"/>
  <c r="D104" i="8"/>
  <c r="D97" i="8"/>
  <c r="C1674" i="1" s="1"/>
  <c r="D92" i="8"/>
  <c r="D87" i="8"/>
  <c r="C1664" i="1" s="1"/>
  <c r="D82" i="8"/>
  <c r="D77" i="8"/>
  <c r="C1654" i="1" s="1"/>
  <c r="D72" i="8"/>
  <c r="C1649" i="1" s="1"/>
  <c r="D67" i="8"/>
  <c r="D62" i="8"/>
  <c r="C1639" i="1" s="1"/>
  <c r="D57" i="8"/>
  <c r="D52" i="8"/>
  <c r="C1629" i="1" s="1"/>
  <c r="D46" i="8"/>
  <c r="C1623" i="1" s="1"/>
  <c r="D37" i="8"/>
  <c r="D27" i="8"/>
  <c r="D18" i="8"/>
  <c r="C1595" i="1" s="1"/>
  <c r="H1595" i="1" s="1"/>
  <c r="D8" i="8"/>
  <c r="E44" i="7"/>
  <c r="D44" i="7"/>
  <c r="E39" i="7"/>
  <c r="E38" i="7" s="1"/>
  <c r="D39" i="7"/>
  <c r="D38" i="7"/>
  <c r="E30" i="7"/>
  <c r="D30" i="7"/>
  <c r="E23" i="7"/>
  <c r="D23" i="7"/>
  <c r="D22" i="7"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C1495" i="1"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E54" i="6"/>
  <c r="D54" i="6"/>
  <c r="C1450" i="1" s="1"/>
  <c r="F53" i="6"/>
  <c r="F52" i="6"/>
  <c r="F51" i="6"/>
  <c r="E50" i="6"/>
  <c r="D50" i="6"/>
  <c r="F50" i="6" s="1"/>
  <c r="F49" i="6"/>
  <c r="F48" i="6"/>
  <c r="F47" i="6"/>
  <c r="F46" i="6"/>
  <c r="F45" i="6"/>
  <c r="F44" i="6"/>
  <c r="E43" i="6"/>
  <c r="D43" i="6"/>
  <c r="F42" i="6"/>
  <c r="F41" i="6"/>
  <c r="F40" i="6"/>
  <c r="E39" i="6"/>
  <c r="D39" i="6"/>
  <c r="F38" i="6"/>
  <c r="F37"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2" i="6"/>
  <c r="F11" i="6"/>
  <c r="E10" i="6"/>
  <c r="D1406" i="1" s="1"/>
  <c r="D10" i="6"/>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E291" i="5"/>
  <c r="D1295" i="1" s="1"/>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3" i="5"/>
  <c r="F262" i="5"/>
  <c r="F261" i="5"/>
  <c r="E260" i="5"/>
  <c r="D1264" i="1" s="1"/>
  <c r="D260" i="5"/>
  <c r="C1264" i="1" s="1"/>
  <c r="F259" i="5"/>
  <c r="F258" i="5"/>
  <c r="F257" i="5"/>
  <c r="E256" i="5"/>
  <c r="D1260" i="1" s="1"/>
  <c r="D256" i="5"/>
  <c r="C1260" i="1" s="1"/>
  <c r="F254" i="5"/>
  <c r="F253" i="5"/>
  <c r="E252" i="5"/>
  <c r="D1256" i="1" s="1"/>
  <c r="D252" i="5"/>
  <c r="F250" i="5"/>
  <c r="F249" i="5"/>
  <c r="E248" i="5"/>
  <c r="D1252" i="1" s="1"/>
  <c r="D248" i="5"/>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E204" i="5"/>
  <c r="D204"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81" i="5"/>
  <c r="C1185" i="1"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D120" i="5"/>
  <c r="C1125" i="1"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1" i="5"/>
  <c r="F80" i="5"/>
  <c r="F79" i="5"/>
  <c r="F78" i="5"/>
  <c r="F77" i="5"/>
  <c r="E76" i="5"/>
  <c r="D1081" i="1" s="1"/>
  <c r="D76" i="5"/>
  <c r="F75" i="5"/>
  <c r="F74" i="5"/>
  <c r="F73" i="5"/>
  <c r="F72" i="5"/>
  <c r="E71" i="5"/>
  <c r="D1076" i="1" s="1"/>
  <c r="D71" i="5"/>
  <c r="F68" i="5"/>
  <c r="F67" i="5"/>
  <c r="F66" i="5"/>
  <c r="F65" i="5"/>
  <c r="F64" i="5"/>
  <c r="E63" i="5"/>
  <c r="D1068" i="1" s="1"/>
  <c r="D63" i="5"/>
  <c r="F63" i="5" s="1"/>
  <c r="F62" i="5"/>
  <c r="F61" i="5"/>
  <c r="F60" i="5"/>
  <c r="F59" i="5"/>
  <c r="F58" i="5"/>
  <c r="F57" i="5"/>
  <c r="E56" i="5"/>
  <c r="D56" i="5"/>
  <c r="C1061" i="1" s="1"/>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E479" i="4" s="1"/>
  <c r="D473" i="1" s="1"/>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C423" i="1" s="1"/>
  <c r="E427" i="4"/>
  <c r="D427" i="4"/>
  <c r="E426" i="4"/>
  <c r="E647" i="4" s="1"/>
  <c r="D641" i="1" s="1"/>
  <c r="D426" i="4"/>
  <c r="F421" i="4"/>
  <c r="F420" i="4"/>
  <c r="F419" i="4"/>
  <c r="F416" i="4"/>
  <c r="F415" i="4"/>
  <c r="F414" i="4"/>
  <c r="F413" i="4"/>
  <c r="E412" i="4"/>
  <c r="D412" i="4"/>
  <c r="F411" i="4"/>
  <c r="E410" i="4"/>
  <c r="D410" i="4"/>
  <c r="F410" i="4" s="1"/>
  <c r="F409" i="4"/>
  <c r="F408" i="4"/>
  <c r="E407" i="4"/>
  <c r="E406" i="4" s="1"/>
  <c r="D401" i="1" s="1"/>
  <c r="D407" i="4"/>
  <c r="F407"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59" i="4"/>
  <c r="E358" i="4"/>
  <c r="D358" i="4"/>
  <c r="F358" i="4" s="1"/>
  <c r="F357" i="4"/>
  <c r="F356" i="4"/>
  <c r="E355" i="4"/>
  <c r="D355" i="4"/>
  <c r="D354" i="4" s="1"/>
  <c r="F354" i="4" s="1"/>
  <c r="E354" i="4"/>
  <c r="F353" i="4"/>
  <c r="F352" i="4"/>
  <c r="F351" i="4"/>
  <c r="F350" i="4"/>
  <c r="E349" i="4"/>
  <c r="D349" i="4"/>
  <c r="F349" i="4" s="1"/>
  <c r="F348" i="4"/>
  <c r="F347" i="4"/>
  <c r="E346" i="4"/>
  <c r="D346" i="4"/>
  <c r="C341" i="1" s="1"/>
  <c r="F345" i="4"/>
  <c r="F344" i="4"/>
  <c r="F343" i="4"/>
  <c r="F342" i="4"/>
  <c r="E341" i="4"/>
  <c r="D341" i="4"/>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09" i="1" s="1"/>
  <c r="D314" i="4"/>
  <c r="F313" i="4"/>
  <c r="F312" i="4"/>
  <c r="F311" i="4"/>
  <c r="E310" i="4"/>
  <c r="D305" i="1" s="1"/>
  <c r="D310"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C270" i="1" s="1"/>
  <c r="F272" i="4"/>
  <c r="F271" i="4"/>
  <c r="F270" i="4"/>
  <c r="E269" i="4"/>
  <c r="D265" i="1" s="1"/>
  <c r="D269" i="4"/>
  <c r="F268" i="4"/>
  <c r="F267" i="4"/>
  <c r="F266" i="4"/>
  <c r="F265" i="4"/>
  <c r="F264" i="4"/>
  <c r="E263" i="4"/>
  <c r="D263"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4" i="4"/>
  <c r="F234" i="4" s="1"/>
  <c r="F233" i="4"/>
  <c r="F232" i="4"/>
  <c r="E231" i="4"/>
  <c r="D231" i="4"/>
  <c r="F231" i="4" s="1"/>
  <c r="F229" i="4"/>
  <c r="F228" i="4"/>
  <c r="F227" i="4"/>
  <c r="F226" i="4"/>
  <c r="E225" i="4"/>
  <c r="E221" i="4" s="1"/>
  <c r="D217" i="1" s="1"/>
  <c r="D225" i="4"/>
  <c r="F224" i="4"/>
  <c r="F223" i="4"/>
  <c r="E222" i="4"/>
  <c r="D222" i="4"/>
  <c r="F220" i="4"/>
  <c r="F219" i="4"/>
  <c r="F218" i="4"/>
  <c r="F217" i="4"/>
  <c r="E216" i="4"/>
  <c r="D216" i="4"/>
  <c r="F215" i="4"/>
  <c r="F214" i="4"/>
  <c r="F213" i="4"/>
  <c r="F212" i="4"/>
  <c r="F211" i="4"/>
  <c r="F210" i="4"/>
  <c r="F209" i="4"/>
  <c r="E208" i="4"/>
  <c r="D208" i="4"/>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3" i="4"/>
  <c r="F132" i="4"/>
  <c r="F131" i="4"/>
  <c r="F130" i="4"/>
  <c r="E129" i="4"/>
  <c r="D129" i="4"/>
  <c r="F128" i="4"/>
  <c r="F127" i="4"/>
  <c r="E126" i="4"/>
  <c r="D126" i="4"/>
  <c r="F126" i="4" s="1"/>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9" i="1"/>
  <c r="C1668" i="1"/>
  <c r="C1667" i="1"/>
  <c r="C1666" i="1"/>
  <c r="C1665" i="1"/>
  <c r="C1663" i="1"/>
  <c r="C1662" i="1"/>
  <c r="C1661" i="1"/>
  <c r="C1660" i="1"/>
  <c r="C1659" i="1"/>
  <c r="C1658" i="1"/>
  <c r="C1657" i="1"/>
  <c r="C1656" i="1"/>
  <c r="C1655" i="1"/>
  <c r="G1655" i="1" s="1"/>
  <c r="C1653" i="1"/>
  <c r="C1652" i="1"/>
  <c r="C1651" i="1"/>
  <c r="C1650" i="1"/>
  <c r="C1648" i="1"/>
  <c r="C1647" i="1"/>
  <c r="G1647" i="1" s="1"/>
  <c r="C1646" i="1"/>
  <c r="C1645" i="1"/>
  <c r="C1644" i="1"/>
  <c r="C1643" i="1"/>
  <c r="C1642" i="1"/>
  <c r="C1641" i="1"/>
  <c r="C1640" i="1"/>
  <c r="C1638" i="1"/>
  <c r="C1637" i="1"/>
  <c r="C1636" i="1"/>
  <c r="C1635" i="1"/>
  <c r="C1633" i="1"/>
  <c r="C1632" i="1"/>
  <c r="C1631" i="1"/>
  <c r="C1630"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H1575" i="1" s="1"/>
  <c r="D1574" i="1"/>
  <c r="C1574" i="1"/>
  <c r="H1574" i="1" s="1"/>
  <c r="D1573" i="1"/>
  <c r="C1573" i="1"/>
  <c r="D1572" i="1"/>
  <c r="C1572" i="1"/>
  <c r="G1572" i="1" s="1"/>
  <c r="D1571" i="1"/>
  <c r="C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J1557" i="1" s="1"/>
  <c r="D1556" i="1"/>
  <c r="C1556" i="1"/>
  <c r="D1554" i="1"/>
  <c r="C1554" i="1"/>
  <c r="D1553" i="1"/>
  <c r="C1553" i="1"/>
  <c r="G1553" i="1" s="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D1540" i="1"/>
  <c r="C1540" i="1"/>
  <c r="D1536" i="1"/>
  <c r="C1536" i="1"/>
  <c r="D1535" i="1"/>
  <c r="C1535" i="1"/>
  <c r="H1535" i="1" s="1"/>
  <c r="D1534" i="1"/>
  <c r="C1534" i="1"/>
  <c r="G1534" i="1" s="1"/>
  <c r="D1533" i="1"/>
  <c r="C1533" i="1"/>
  <c r="H1533" i="1" s="1"/>
  <c r="D1532" i="1"/>
  <c r="C1532" i="1"/>
  <c r="H1532" i="1" s="1"/>
  <c r="D1531" i="1"/>
  <c r="C1531" i="1"/>
  <c r="D1530" i="1"/>
  <c r="C1530" i="1"/>
  <c r="H1530" i="1" s="1"/>
  <c r="D1529" i="1"/>
  <c r="C1529" i="1"/>
  <c r="D1528" i="1"/>
  <c r="C1528" i="1"/>
  <c r="H1528" i="1" s="1"/>
  <c r="D1527" i="1"/>
  <c r="C1527" i="1"/>
  <c r="H1527" i="1" s="1"/>
  <c r="D1526" i="1"/>
  <c r="C1526" i="1"/>
  <c r="D1525" i="1"/>
  <c r="D1524" i="1"/>
  <c r="C1524" i="1"/>
  <c r="H1524" i="1" s="1"/>
  <c r="D1523" i="1"/>
  <c r="C1523" i="1"/>
  <c r="D1522" i="1"/>
  <c r="C1522" i="1"/>
  <c r="G1522" i="1" s="1"/>
  <c r="D1521" i="1"/>
  <c r="C1521" i="1"/>
  <c r="H1521" i="1" s="1"/>
  <c r="D1520" i="1"/>
  <c r="C1520" i="1"/>
  <c r="H1520" i="1" s="1"/>
  <c r="D1519" i="1"/>
  <c r="C1519" i="1"/>
  <c r="G1519" i="1" s="1"/>
  <c r="D1518" i="1"/>
  <c r="C1518" i="1"/>
  <c r="H1518" i="1" s="1"/>
  <c r="D1517" i="1"/>
  <c r="C1517" i="1"/>
  <c r="H1517" i="1" s="1"/>
  <c r="D1516" i="1"/>
  <c r="C1516" i="1"/>
  <c r="D1515" i="1"/>
  <c r="C1515" i="1"/>
  <c r="H1515" i="1" s="1"/>
  <c r="D1514" i="1"/>
  <c r="D1513" i="1"/>
  <c r="C1513" i="1"/>
  <c r="D1512" i="1"/>
  <c r="C1512" i="1"/>
  <c r="D1511" i="1"/>
  <c r="C1511" i="1"/>
  <c r="H1511" i="1" s="1"/>
  <c r="D1509" i="1"/>
  <c r="C1509" i="1"/>
  <c r="H1509" i="1" s="1"/>
  <c r="D1508" i="1"/>
  <c r="C1508" i="1"/>
  <c r="H1508" i="1" s="1"/>
  <c r="D1507" i="1"/>
  <c r="C1507" i="1"/>
  <c r="H1507" i="1" s="1"/>
  <c r="D1506" i="1"/>
  <c r="C1506" i="1"/>
  <c r="H1506" i="1" s="1"/>
  <c r="D1505" i="1"/>
  <c r="C1505" i="1"/>
  <c r="H1505" i="1" s="1"/>
  <c r="D1504" i="1"/>
  <c r="C1504" i="1"/>
  <c r="D1503" i="1"/>
  <c r="C1503" i="1"/>
  <c r="D1502" i="1"/>
  <c r="C1502" i="1"/>
  <c r="H1502" i="1" s="1"/>
  <c r="D1501" i="1"/>
  <c r="C1501" i="1"/>
  <c r="H1501" i="1" s="1"/>
  <c r="D1500" i="1"/>
  <c r="C1500" i="1"/>
  <c r="D1499" i="1"/>
  <c r="C1499" i="1"/>
  <c r="H1499" i="1" s="1"/>
  <c r="D1498" i="1"/>
  <c r="C1498" i="1"/>
  <c r="G1498" i="1" s="1"/>
  <c r="D1497" i="1"/>
  <c r="C1497" i="1"/>
  <c r="D1496" i="1"/>
  <c r="C1496" i="1"/>
  <c r="H1496" i="1" s="1"/>
  <c r="D1495" i="1"/>
  <c r="D1494" i="1"/>
  <c r="C1494" i="1"/>
  <c r="D1493" i="1"/>
  <c r="C1493" i="1"/>
  <c r="H1493" i="1" s="1"/>
  <c r="D1492" i="1"/>
  <c r="C1492" i="1"/>
  <c r="H1492" i="1" s="1"/>
  <c r="D1491" i="1"/>
  <c r="C1491" i="1"/>
  <c r="H1491" i="1" s="1"/>
  <c r="D1490" i="1"/>
  <c r="C1490" i="1"/>
  <c r="D1489" i="1"/>
  <c r="C1489" i="1"/>
  <c r="D1488" i="1"/>
  <c r="C1488" i="1"/>
  <c r="H1488" i="1" s="1"/>
  <c r="D1487" i="1"/>
  <c r="C1487" i="1"/>
  <c r="D1486" i="1"/>
  <c r="C1486" i="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H1472" i="1" s="1"/>
  <c r="D1471" i="1"/>
  <c r="C1471" i="1"/>
  <c r="D1470" i="1"/>
  <c r="C1470" i="1"/>
  <c r="D1469" i="1"/>
  <c r="C1469" i="1"/>
  <c r="H1469" i="1" s="1"/>
  <c r="D1468" i="1"/>
  <c r="C1468" i="1"/>
  <c r="H1468" i="1" s="1"/>
  <c r="D1467" i="1"/>
  <c r="C1467" i="1"/>
  <c r="D1466" i="1"/>
  <c r="C1466" i="1"/>
  <c r="D1465" i="1"/>
  <c r="C1465" i="1"/>
  <c r="G1465" i="1" s="1"/>
  <c r="D1464" i="1"/>
  <c r="C1464" i="1"/>
  <c r="D1463" i="1"/>
  <c r="C1463" i="1"/>
  <c r="D1462" i="1"/>
  <c r="C1462" i="1"/>
  <c r="D1461" i="1"/>
  <c r="C1461" i="1"/>
  <c r="D1460" i="1"/>
  <c r="C1460" i="1"/>
  <c r="D1459" i="1"/>
  <c r="C1459" i="1"/>
  <c r="H1459" i="1" s="1"/>
  <c r="D1458" i="1"/>
  <c r="C1458" i="1"/>
  <c r="D1457" i="1"/>
  <c r="C1457" i="1"/>
  <c r="D1456" i="1"/>
  <c r="C1456" i="1"/>
  <c r="H1456" i="1" s="1"/>
  <c r="D1455" i="1"/>
  <c r="C1455" i="1"/>
  <c r="H1455" i="1" s="1"/>
  <c r="D1454" i="1"/>
  <c r="C1454" i="1"/>
  <c r="D1453" i="1"/>
  <c r="C1453" i="1"/>
  <c r="G1453" i="1" s="1"/>
  <c r="D1452" i="1"/>
  <c r="C1452" i="1"/>
  <c r="H1452" i="1" s="1"/>
  <c r="D1451" i="1"/>
  <c r="C1451" i="1"/>
  <c r="H1451" i="1" s="1"/>
  <c r="D1450" i="1"/>
  <c r="D1449" i="1"/>
  <c r="C1449" i="1"/>
  <c r="H1449" i="1" s="1"/>
  <c r="D1448" i="1"/>
  <c r="C1448" i="1"/>
  <c r="D1447" i="1"/>
  <c r="C1447" i="1"/>
  <c r="D1446" i="1"/>
  <c r="C1446" i="1"/>
  <c r="H1446" i="1" s="1"/>
  <c r="D1445" i="1"/>
  <c r="C1445" i="1"/>
  <c r="D1444" i="1"/>
  <c r="C1444" i="1"/>
  <c r="D1443" i="1"/>
  <c r="C1443" i="1"/>
  <c r="D1442" i="1"/>
  <c r="C1442" i="1"/>
  <c r="D1441" i="1"/>
  <c r="C1441" i="1"/>
  <c r="D1440" i="1"/>
  <c r="C1440" i="1"/>
  <c r="D1439" i="1"/>
  <c r="D1438" i="1"/>
  <c r="C1438" i="1"/>
  <c r="D1437" i="1"/>
  <c r="C1437" i="1"/>
  <c r="D1436" i="1"/>
  <c r="C1436" i="1"/>
  <c r="D1435" i="1"/>
  <c r="D1434" i="1"/>
  <c r="C1434" i="1"/>
  <c r="D1433" i="1"/>
  <c r="C1433" i="1"/>
  <c r="D1432" i="1"/>
  <c r="D1430" i="1"/>
  <c r="C1430" i="1"/>
  <c r="D1429" i="1"/>
  <c r="C1429" i="1"/>
  <c r="D1428" i="1"/>
  <c r="C1428" i="1"/>
  <c r="H1428" i="1" s="1"/>
  <c r="D1427" i="1"/>
  <c r="C1427" i="1"/>
  <c r="G1427" i="1" s="1"/>
  <c r="D1426" i="1"/>
  <c r="C1426" i="1"/>
  <c r="D1425" i="1"/>
  <c r="C1425" i="1"/>
  <c r="D1423" i="1"/>
  <c r="C1423" i="1"/>
  <c r="D1422" i="1"/>
  <c r="C1422" i="1"/>
  <c r="H1422" i="1" s="1"/>
  <c r="D1421" i="1"/>
  <c r="C1421" i="1"/>
  <c r="G1421" i="1" s="1"/>
  <c r="D1420" i="1"/>
  <c r="C1420" i="1"/>
  <c r="D1419" i="1"/>
  <c r="C1419" i="1"/>
  <c r="D1418" i="1"/>
  <c r="C1418" i="1"/>
  <c r="G1418" i="1" s="1"/>
  <c r="D1417" i="1"/>
  <c r="C1417" i="1"/>
  <c r="D1416" i="1"/>
  <c r="C1416" i="1"/>
  <c r="D1415" i="1"/>
  <c r="C1415" i="1"/>
  <c r="D1414" i="1"/>
  <c r="C1414" i="1"/>
  <c r="D1413" i="1"/>
  <c r="C1413" i="1"/>
  <c r="H1413" i="1" s="1"/>
  <c r="D1412" i="1"/>
  <c r="C1412" i="1"/>
  <c r="D1411" i="1"/>
  <c r="C1411" i="1"/>
  <c r="D1410" i="1"/>
  <c r="C1410" i="1"/>
  <c r="D1408" i="1"/>
  <c r="C1408" i="1"/>
  <c r="D1407" i="1"/>
  <c r="C1407" i="1"/>
  <c r="D1405" i="1"/>
  <c r="C1405" i="1"/>
  <c r="D1404" i="1"/>
  <c r="C1404" i="1"/>
  <c r="D1403" i="1"/>
  <c r="C1403" i="1"/>
  <c r="G1403" i="1" s="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H1362" i="1" s="1"/>
  <c r="D1361" i="1"/>
  <c r="C1361" i="1"/>
  <c r="D1360" i="1"/>
  <c r="C1360" i="1"/>
  <c r="D1359" i="1"/>
  <c r="C1359" i="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H1305" i="1" s="1"/>
  <c r="D1304" i="1"/>
  <c r="C1304" i="1"/>
  <c r="H1304" i="1" s="1"/>
  <c r="D1303" i="1"/>
  <c r="C1303" i="1"/>
  <c r="D1302" i="1"/>
  <c r="C1302" i="1"/>
  <c r="D1299" i="1"/>
  <c r="C1299" i="1"/>
  <c r="D1298" i="1"/>
  <c r="C1298" i="1"/>
  <c r="D1297" i="1"/>
  <c r="C1297" i="1"/>
  <c r="D1296" i="1"/>
  <c r="C1296"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H1277" i="1" s="1"/>
  <c r="D1276" i="1"/>
  <c r="C1276" i="1"/>
  <c r="D1275" i="1"/>
  <c r="C1275" i="1"/>
  <c r="D1274" i="1"/>
  <c r="C1274" i="1"/>
  <c r="D1273" i="1"/>
  <c r="C1273" i="1"/>
  <c r="H1273" i="1" s="1"/>
  <c r="D1272" i="1"/>
  <c r="C1272" i="1"/>
  <c r="D1271" i="1"/>
  <c r="C1271" i="1"/>
  <c r="D1270" i="1"/>
  <c r="C1270" i="1"/>
  <c r="D1269" i="1"/>
  <c r="C1269" i="1"/>
  <c r="D1267" i="1"/>
  <c r="C1267" i="1"/>
  <c r="D1266" i="1"/>
  <c r="C1266" i="1"/>
  <c r="D1265" i="1"/>
  <c r="C1265" i="1"/>
  <c r="D1263" i="1"/>
  <c r="C1263" i="1"/>
  <c r="H1263" i="1" s="1"/>
  <c r="D1262" i="1"/>
  <c r="C1262" i="1"/>
  <c r="H1262" i="1" s="1"/>
  <c r="D1261" i="1"/>
  <c r="C1261" i="1"/>
  <c r="D1258" i="1"/>
  <c r="C1258" i="1"/>
  <c r="D1257" i="1"/>
  <c r="C1257" i="1"/>
  <c r="H1257" i="1" s="1"/>
  <c r="D1254" i="1"/>
  <c r="C1254" i="1"/>
  <c r="H1254" i="1" s="1"/>
  <c r="D1253" i="1"/>
  <c r="C1253" i="1"/>
  <c r="D1251" i="1"/>
  <c r="C1251" i="1"/>
  <c r="H1251" i="1" s="1"/>
  <c r="D1250" i="1"/>
  <c r="C1250" i="1"/>
  <c r="D1249" i="1"/>
  <c r="C1249" i="1"/>
  <c r="D1248" i="1"/>
  <c r="C1248" i="1"/>
  <c r="H1248" i="1" s="1"/>
  <c r="D1247" i="1"/>
  <c r="C1247" i="1"/>
  <c r="G1247" i="1" s="1"/>
  <c r="D1246" i="1"/>
  <c r="C1246" i="1"/>
  <c r="D1245" i="1"/>
  <c r="C1245" i="1"/>
  <c r="D1244" i="1"/>
  <c r="C1244" i="1"/>
  <c r="D1243" i="1"/>
  <c r="C1243" i="1"/>
  <c r="D1242" i="1"/>
  <c r="C1242"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G1217" i="1" s="1"/>
  <c r="D1216" i="1"/>
  <c r="C1216" i="1"/>
  <c r="D1214" i="1"/>
  <c r="C1214" i="1"/>
  <c r="G1214" i="1" s="1"/>
  <c r="D1213" i="1"/>
  <c r="C1213" i="1"/>
  <c r="D1212" i="1"/>
  <c r="C1212" i="1"/>
  <c r="H1212" i="1" s="1"/>
  <c r="D1211" i="1"/>
  <c r="C1211" i="1"/>
  <c r="G1211" i="1" s="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H1188" i="1" s="1"/>
  <c r="D1187" i="1"/>
  <c r="C1187" i="1"/>
  <c r="D1186" i="1"/>
  <c r="C1186" i="1"/>
  <c r="D1184" i="1"/>
  <c r="C1184" i="1"/>
  <c r="D1183" i="1"/>
  <c r="C1183" i="1"/>
  <c r="D1179" i="1"/>
  <c r="C1179" i="1"/>
  <c r="H1179" i="1" s="1"/>
  <c r="D1178" i="1"/>
  <c r="C1178" i="1"/>
  <c r="D1177" i="1"/>
  <c r="C1177" i="1"/>
  <c r="D1175" i="1"/>
  <c r="C1175" i="1"/>
  <c r="D1174" i="1"/>
  <c r="C1174" i="1"/>
  <c r="D1173" i="1"/>
  <c r="C1173" i="1"/>
  <c r="D1172" i="1"/>
  <c r="C1172" i="1"/>
  <c r="D1171" i="1"/>
  <c r="C1171" i="1"/>
  <c r="D1169" i="1"/>
  <c r="C1169" i="1"/>
  <c r="D1168" i="1"/>
  <c r="C1168" i="1"/>
  <c r="D1167" i="1"/>
  <c r="C1167" i="1"/>
  <c r="H1167" i="1" s="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4" i="1"/>
  <c r="C1154" i="1"/>
  <c r="G1154" i="1" s="1"/>
  <c r="D1153" i="1"/>
  <c r="C1153" i="1"/>
  <c r="D1151" i="1"/>
  <c r="C1151" i="1"/>
  <c r="D1150" i="1"/>
  <c r="C1150" i="1"/>
  <c r="D1149" i="1"/>
  <c r="C1149" i="1"/>
  <c r="H1149" i="1" s="1"/>
  <c r="D1147" i="1"/>
  <c r="C1147" i="1"/>
  <c r="D1146" i="1"/>
  <c r="C1146" i="1"/>
  <c r="H1146" i="1" s="1"/>
  <c r="D1145" i="1"/>
  <c r="C1145" i="1"/>
  <c r="G1145" i="1" s="1"/>
  <c r="D1144" i="1"/>
  <c r="C1144" i="1"/>
  <c r="D1143" i="1"/>
  <c r="C1143" i="1"/>
  <c r="H1143" i="1" s="1"/>
  <c r="D1142" i="1"/>
  <c r="C1142" i="1"/>
  <c r="G1142" i="1" s="1"/>
  <c r="D1139" i="1"/>
  <c r="C1139" i="1"/>
  <c r="D1138" i="1"/>
  <c r="C1138" i="1"/>
  <c r="D1137" i="1"/>
  <c r="C1137" i="1"/>
  <c r="H1137" i="1" s="1"/>
  <c r="D1136" i="1"/>
  <c r="C1136" i="1"/>
  <c r="D1135" i="1"/>
  <c r="C1135" i="1"/>
  <c r="D1134" i="1"/>
  <c r="C1134" i="1"/>
  <c r="D1133" i="1"/>
  <c r="C1133" i="1"/>
  <c r="G1133" i="1" s="1"/>
  <c r="D1131" i="1"/>
  <c r="C1131" i="1"/>
  <c r="D1130" i="1"/>
  <c r="C1130" i="1"/>
  <c r="G1130" i="1" s="1"/>
  <c r="D1129" i="1"/>
  <c r="C1129" i="1"/>
  <c r="D1128" i="1"/>
  <c r="C1128" i="1"/>
  <c r="D1127" i="1"/>
  <c r="C1127" i="1"/>
  <c r="D1126" i="1"/>
  <c r="C1126"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H1113" i="1" s="1"/>
  <c r="D1111" i="1"/>
  <c r="C1111" i="1"/>
  <c r="D1110" i="1"/>
  <c r="C1110" i="1"/>
  <c r="H1110" i="1" s="1"/>
  <c r="D1109" i="1"/>
  <c r="C1109" i="1"/>
  <c r="G1109" i="1" s="1"/>
  <c r="D1108" i="1"/>
  <c r="C1108" i="1"/>
  <c r="D1107" i="1"/>
  <c r="C1107" i="1"/>
  <c r="H1107" i="1" s="1"/>
  <c r="D1106" i="1"/>
  <c r="C1106" i="1"/>
  <c r="G1106" i="1" s="1"/>
  <c r="D1105" i="1"/>
  <c r="C1105" i="1"/>
  <c r="D1104" i="1"/>
  <c r="C1104" i="1"/>
  <c r="D1103" i="1"/>
  <c r="C1103" i="1"/>
  <c r="G1103" i="1" s="1"/>
  <c r="D1102" i="1"/>
  <c r="C1102" i="1"/>
  <c r="D1101" i="1"/>
  <c r="C1101" i="1"/>
  <c r="D1100" i="1"/>
  <c r="C1100" i="1"/>
  <c r="D1099" i="1"/>
  <c r="C1099" i="1"/>
  <c r="D1098" i="1"/>
  <c r="C1098" i="1"/>
  <c r="H1098" i="1" s="1"/>
  <c r="D1097" i="1"/>
  <c r="C1097" i="1"/>
  <c r="D1096" i="1"/>
  <c r="C1096" i="1"/>
  <c r="D1095" i="1"/>
  <c r="C1095" i="1"/>
  <c r="D1092" i="1"/>
  <c r="C1092" i="1"/>
  <c r="H1092" i="1" s="1"/>
  <c r="D1091" i="1"/>
  <c r="C1091" i="1"/>
  <c r="D1090" i="1"/>
  <c r="C1090" i="1"/>
  <c r="D1089" i="1"/>
  <c r="C1089" i="1"/>
  <c r="H1089" i="1" s="1"/>
  <c r="D1088" i="1"/>
  <c r="C1088" i="1"/>
  <c r="D1086" i="1"/>
  <c r="C1086" i="1"/>
  <c r="D1085" i="1"/>
  <c r="C1085" i="1"/>
  <c r="D1084" i="1"/>
  <c r="C1084" i="1"/>
  <c r="D1083" i="1"/>
  <c r="C1083" i="1"/>
  <c r="D1082" i="1"/>
  <c r="C1082" i="1"/>
  <c r="D1080" i="1"/>
  <c r="C1080" i="1"/>
  <c r="H1080" i="1" s="1"/>
  <c r="D1079" i="1"/>
  <c r="C1079" i="1"/>
  <c r="G1079" i="1" s="1"/>
  <c r="D1078" i="1"/>
  <c r="C1078" i="1"/>
  <c r="D1077" i="1"/>
  <c r="C1077" i="1"/>
  <c r="H1077" i="1" s="1"/>
  <c r="D1073" i="1"/>
  <c r="C1073" i="1"/>
  <c r="G1073" i="1" s="1"/>
  <c r="D1072" i="1"/>
  <c r="C1072" i="1"/>
  <c r="D1071" i="1"/>
  <c r="C1071" i="1"/>
  <c r="H1071" i="1" s="1"/>
  <c r="D1070" i="1"/>
  <c r="C1070" i="1"/>
  <c r="G1070" i="1" s="1"/>
  <c r="D1069" i="1"/>
  <c r="C1069" i="1"/>
  <c r="D1067" i="1"/>
  <c r="C1067" i="1"/>
  <c r="D1066" i="1"/>
  <c r="C1066" i="1"/>
  <c r="D1065" i="1"/>
  <c r="C1065" i="1"/>
  <c r="H1065" i="1" s="1"/>
  <c r="D1064" i="1"/>
  <c r="C1064" i="1"/>
  <c r="G1064" i="1" s="1"/>
  <c r="D1063" i="1"/>
  <c r="C1063" i="1"/>
  <c r="D1062" i="1"/>
  <c r="C1062" i="1"/>
  <c r="D1060" i="1"/>
  <c r="C1060" i="1"/>
  <c r="H1060" i="1" s="1"/>
  <c r="D1059" i="1"/>
  <c r="C1059" i="1"/>
  <c r="H1059" i="1" s="1"/>
  <c r="D1058" i="1"/>
  <c r="C1058" i="1"/>
  <c r="D1056" i="1"/>
  <c r="C1056" i="1"/>
  <c r="D1055" i="1"/>
  <c r="C1055" i="1"/>
  <c r="D1054" i="1"/>
  <c r="C1054" i="1"/>
  <c r="H1054" i="1" s="1"/>
  <c r="D1053" i="1"/>
  <c r="C1053" i="1"/>
  <c r="H1053" i="1" s="1"/>
  <c r="D1052" i="1"/>
  <c r="C1052" i="1"/>
  <c r="D1051" i="1"/>
  <c r="C1051" i="1"/>
  <c r="H1051" i="1" s="1"/>
  <c r="D1049" i="1"/>
  <c r="C1049" i="1"/>
  <c r="G1049" i="1" s="1"/>
  <c r="D1048" i="1"/>
  <c r="C1048" i="1"/>
  <c r="H1048" i="1" s="1"/>
  <c r="D1047" i="1"/>
  <c r="C1047" i="1"/>
  <c r="D1045" i="1"/>
  <c r="C1045" i="1"/>
  <c r="D1044" i="1"/>
  <c r="C1044" i="1"/>
  <c r="H1044" i="1" s="1"/>
  <c r="D1043" i="1"/>
  <c r="C1043" i="1"/>
  <c r="D1042" i="1"/>
  <c r="C1042" i="1"/>
  <c r="H1042" i="1" s="1"/>
  <c r="D1041" i="1"/>
  <c r="C1041" i="1"/>
  <c r="H1041" i="1" s="1"/>
  <c r="D1039" i="1"/>
  <c r="C1039" i="1"/>
  <c r="H1039" i="1" s="1"/>
  <c r="D1038" i="1"/>
  <c r="C1038" i="1"/>
  <c r="D1037" i="1"/>
  <c r="C1037" i="1"/>
  <c r="D1036" i="1"/>
  <c r="C1036" i="1"/>
  <c r="H1036" i="1" s="1"/>
  <c r="D1035" i="1"/>
  <c r="C1035" i="1"/>
  <c r="H1035" i="1" s="1"/>
  <c r="D1033" i="1"/>
  <c r="C1033" i="1"/>
  <c r="H1033" i="1" s="1"/>
  <c r="D1032" i="1"/>
  <c r="C1032" i="1"/>
  <c r="H1032" i="1" s="1"/>
  <c r="D1031" i="1"/>
  <c r="C1031" i="1"/>
  <c r="H1031" i="1" s="1"/>
  <c r="D1030" i="1"/>
  <c r="C1030" i="1"/>
  <c r="D1029" i="1"/>
  <c r="C1029" i="1"/>
  <c r="H1029" i="1" s="1"/>
  <c r="D1028" i="1"/>
  <c r="C1028" i="1"/>
  <c r="D1027" i="1"/>
  <c r="C1027" i="1"/>
  <c r="H1027" i="1" s="1"/>
  <c r="D1026" i="1"/>
  <c r="C1026" i="1"/>
  <c r="H1026" i="1" s="1"/>
  <c r="D1025" i="1"/>
  <c r="C1025" i="1"/>
  <c r="D1023" i="1"/>
  <c r="C1023" i="1"/>
  <c r="H1023" i="1" s="1"/>
  <c r="D1022" i="1"/>
  <c r="C1022" i="1"/>
  <c r="D1021" i="1"/>
  <c r="C1021" i="1"/>
  <c r="H1021" i="1" s="1"/>
  <c r="D1020" i="1"/>
  <c r="C1020" i="1"/>
  <c r="H1020" i="1" s="1"/>
  <c r="D1019" i="1"/>
  <c r="C1019" i="1"/>
  <c r="H1019" i="1" s="1"/>
  <c r="D1016" i="1"/>
  <c r="C1016" i="1"/>
  <c r="H1016" i="1" s="1"/>
  <c r="D1015" i="1"/>
  <c r="C1015" i="1"/>
  <c r="D1014" i="1"/>
  <c r="C1014" i="1"/>
  <c r="H1014" i="1" s="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H987" i="1" s="1"/>
  <c r="D986" i="1"/>
  <c r="C986" i="1"/>
  <c r="H986" i="1" s="1"/>
  <c r="D985" i="1"/>
  <c r="C985" i="1"/>
  <c r="D984" i="1"/>
  <c r="C984" i="1"/>
  <c r="H984" i="1" s="1"/>
  <c r="D983" i="1"/>
  <c r="C983" i="1"/>
  <c r="H983" i="1" s="1"/>
  <c r="D982" i="1"/>
  <c r="C982" i="1"/>
  <c r="D981" i="1"/>
  <c r="C981" i="1"/>
  <c r="D980" i="1"/>
  <c r="C980" i="1"/>
  <c r="D979" i="1"/>
  <c r="C979" i="1"/>
  <c r="H979" i="1" s="1"/>
  <c r="D978" i="1"/>
  <c r="C978" i="1"/>
  <c r="H978" i="1" s="1"/>
  <c r="D977" i="1"/>
  <c r="C977" i="1"/>
  <c r="D976" i="1"/>
  <c r="C976" i="1"/>
  <c r="D975" i="1"/>
  <c r="C975" i="1"/>
  <c r="H975" i="1" s="1"/>
  <c r="D974" i="1"/>
  <c r="C974" i="1"/>
  <c r="H974" i="1" s="1"/>
  <c r="D973" i="1"/>
  <c r="C973" i="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D963" i="1"/>
  <c r="C963" i="1"/>
  <c r="H963" i="1" s="1"/>
  <c r="D962" i="1"/>
  <c r="C962" i="1"/>
  <c r="H962" i="1" s="1"/>
  <c r="D961" i="1"/>
  <c r="C961" i="1"/>
  <c r="D960" i="1"/>
  <c r="C960" i="1"/>
  <c r="H960" i="1" s="1"/>
  <c r="D959" i="1"/>
  <c r="C959" i="1"/>
  <c r="D958" i="1"/>
  <c r="C958" i="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H939" i="1" s="1"/>
  <c r="D938" i="1"/>
  <c r="C938" i="1"/>
  <c r="H938" i="1" s="1"/>
  <c r="D937" i="1"/>
  <c r="C937" i="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D927" i="1"/>
  <c r="C927" i="1"/>
  <c r="D926" i="1"/>
  <c r="C926" i="1"/>
  <c r="D925" i="1"/>
  <c r="C925" i="1"/>
  <c r="H925" i="1" s="1"/>
  <c r="D924" i="1"/>
  <c r="C924" i="1"/>
  <c r="H924" i="1" s="1"/>
  <c r="D923" i="1"/>
  <c r="C923" i="1"/>
  <c r="D922" i="1"/>
  <c r="C922" i="1"/>
  <c r="D921" i="1"/>
  <c r="C921" i="1"/>
  <c r="H921" i="1" s="1"/>
  <c r="D920" i="1"/>
  <c r="C920" i="1"/>
  <c r="H920" i="1" s="1"/>
  <c r="D919" i="1"/>
  <c r="C919" i="1"/>
  <c r="D918" i="1"/>
  <c r="C918" i="1"/>
  <c r="D917" i="1"/>
  <c r="C917" i="1"/>
  <c r="H917" i="1" s="1"/>
  <c r="D916" i="1"/>
  <c r="C916" i="1"/>
  <c r="H916" i="1" s="1"/>
  <c r="D915" i="1"/>
  <c r="C915" i="1"/>
  <c r="H915" i="1" s="1"/>
  <c r="D914" i="1"/>
  <c r="C914" i="1"/>
  <c r="H914" i="1" s="1"/>
  <c r="D913" i="1"/>
  <c r="C913" i="1"/>
  <c r="H913" i="1" s="1"/>
  <c r="D912" i="1"/>
  <c r="C912" i="1"/>
  <c r="H912" i="1" s="1"/>
  <c r="D911" i="1"/>
  <c r="C911" i="1"/>
  <c r="H911" i="1" s="1"/>
  <c r="D910" i="1"/>
  <c r="C910" i="1"/>
  <c r="D909" i="1"/>
  <c r="C909" i="1"/>
  <c r="H909" i="1" s="1"/>
  <c r="D908" i="1"/>
  <c r="C908" i="1"/>
  <c r="H908" i="1" s="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D878" i="1"/>
  <c r="C878" i="1"/>
  <c r="H878" i="1" s="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H867" i="1" s="1"/>
  <c r="D866" i="1"/>
  <c r="C866" i="1"/>
  <c r="H866" i="1" s="1"/>
  <c r="D865" i="1"/>
  <c r="C865" i="1"/>
  <c r="D864" i="1"/>
  <c r="C864" i="1"/>
  <c r="D863" i="1"/>
  <c r="C863" i="1"/>
  <c r="H863" i="1" s="1"/>
  <c r="D862" i="1"/>
  <c r="C862" i="1"/>
  <c r="H862" i="1" s="1"/>
  <c r="D861" i="1"/>
  <c r="C861" i="1"/>
  <c r="G861" i="1" s="1"/>
  <c r="D860" i="1"/>
  <c r="C860" i="1"/>
  <c r="H860" i="1" s="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H845" i="1" s="1"/>
  <c r="D844" i="1"/>
  <c r="C844" i="1"/>
  <c r="D843" i="1"/>
  <c r="C843" i="1"/>
  <c r="G843" i="1" s="1"/>
  <c r="D842" i="1"/>
  <c r="C842" i="1"/>
  <c r="H842" i="1" s="1"/>
  <c r="D841" i="1"/>
  <c r="C841" i="1"/>
  <c r="H841" i="1" s="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H827" i="1" s="1"/>
  <c r="D826" i="1"/>
  <c r="C826" i="1"/>
  <c r="D825" i="1"/>
  <c r="C825" i="1"/>
  <c r="G825" i="1" s="1"/>
  <c r="D824" i="1"/>
  <c r="C824" i="1"/>
  <c r="D823" i="1"/>
  <c r="C823" i="1"/>
  <c r="H823" i="1" s="1"/>
  <c r="D822" i="1"/>
  <c r="C822" i="1"/>
  <c r="D821" i="1"/>
  <c r="C821" i="1"/>
  <c r="H821" i="1" s="1"/>
  <c r="D820" i="1"/>
  <c r="C820" i="1"/>
  <c r="G820" i="1" s="1"/>
  <c r="D819" i="1"/>
  <c r="C819" i="1"/>
  <c r="D818" i="1"/>
  <c r="C818" i="1"/>
  <c r="H818" i="1" s="1"/>
  <c r="D817" i="1"/>
  <c r="C817" i="1"/>
  <c r="D816" i="1"/>
  <c r="C816" i="1"/>
  <c r="H816" i="1" s="1"/>
  <c r="D815" i="1"/>
  <c r="C815" i="1"/>
  <c r="D814" i="1"/>
  <c r="C814" i="1"/>
  <c r="H814" i="1" s="1"/>
  <c r="D813" i="1"/>
  <c r="C813" i="1"/>
  <c r="H813" i="1" s="1"/>
  <c r="D812" i="1"/>
  <c r="C812" i="1"/>
  <c r="H812" i="1" s="1"/>
  <c r="D811" i="1"/>
  <c r="C811" i="1"/>
  <c r="D810" i="1"/>
  <c r="C810" i="1"/>
  <c r="H810" i="1" s="1"/>
  <c r="D809" i="1"/>
  <c r="C809" i="1"/>
  <c r="H809" i="1" s="1"/>
  <c r="D808" i="1"/>
  <c r="C808" i="1"/>
  <c r="D807" i="1"/>
  <c r="C807" i="1"/>
  <c r="G807" i="1" s="1"/>
  <c r="D806" i="1"/>
  <c r="C806" i="1"/>
  <c r="D805" i="1"/>
  <c r="C805" i="1"/>
  <c r="H805" i="1" s="1"/>
  <c r="D804" i="1"/>
  <c r="C804" i="1"/>
  <c r="D803" i="1"/>
  <c r="C803" i="1"/>
  <c r="H803" i="1" s="1"/>
  <c r="D802" i="1"/>
  <c r="C802" i="1"/>
  <c r="G802" i="1" s="1"/>
  <c r="D801" i="1"/>
  <c r="C801" i="1"/>
  <c r="D800" i="1"/>
  <c r="C800" i="1"/>
  <c r="H800" i="1" s="1"/>
  <c r="D799" i="1"/>
  <c r="C799" i="1"/>
  <c r="H799" i="1" s="1"/>
  <c r="D798" i="1"/>
  <c r="C798" i="1"/>
  <c r="H798" i="1" s="1"/>
  <c r="D797" i="1"/>
  <c r="C797" i="1"/>
  <c r="D796" i="1"/>
  <c r="C796" i="1"/>
  <c r="H796" i="1" s="1"/>
  <c r="D795" i="1"/>
  <c r="C795" i="1"/>
  <c r="H795" i="1" s="1"/>
  <c r="D794" i="1"/>
  <c r="C794" i="1"/>
  <c r="D793" i="1"/>
  <c r="C793" i="1"/>
  <c r="D792" i="1"/>
  <c r="C792" i="1"/>
  <c r="H792" i="1" s="1"/>
  <c r="D791" i="1"/>
  <c r="C791" i="1"/>
  <c r="H791" i="1" s="1"/>
  <c r="D790" i="1"/>
  <c r="C790" i="1"/>
  <c r="H790" i="1" s="1"/>
  <c r="D789" i="1"/>
  <c r="C789" i="1"/>
  <c r="H789" i="1" s="1"/>
  <c r="D788" i="1"/>
  <c r="C788" i="1"/>
  <c r="H788" i="1" s="1"/>
  <c r="D787" i="1"/>
  <c r="C787" i="1"/>
  <c r="H787" i="1" s="1"/>
  <c r="D786" i="1"/>
  <c r="C786" i="1"/>
  <c r="H786" i="1" s="1"/>
  <c r="D785" i="1"/>
  <c r="C785" i="1"/>
  <c r="D784" i="1"/>
  <c r="C784" i="1"/>
  <c r="H784" i="1" s="1"/>
  <c r="D783" i="1"/>
  <c r="C783" i="1"/>
  <c r="H783" i="1" s="1"/>
  <c r="D782" i="1"/>
  <c r="C782" i="1"/>
  <c r="D781" i="1"/>
  <c r="C781" i="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D757" i="1"/>
  <c r="C757" i="1"/>
  <c r="D756" i="1"/>
  <c r="C756" i="1"/>
  <c r="H756" i="1" s="1"/>
  <c r="D755" i="1"/>
  <c r="C755" i="1"/>
  <c r="H755" i="1" s="1"/>
  <c r="D754" i="1"/>
  <c r="C754" i="1"/>
  <c r="H754" i="1" s="1"/>
  <c r="D753" i="1"/>
  <c r="C753" i="1"/>
  <c r="H753" i="1" s="1"/>
  <c r="D752" i="1"/>
  <c r="C752" i="1"/>
  <c r="H752" i="1" s="1"/>
  <c r="D751" i="1"/>
  <c r="C751" i="1"/>
  <c r="H751" i="1" s="1"/>
  <c r="D750" i="1"/>
  <c r="C750" i="1"/>
  <c r="H750" i="1" s="1"/>
  <c r="D749" i="1"/>
  <c r="C749" i="1"/>
  <c r="D748" i="1"/>
  <c r="C748" i="1"/>
  <c r="H748" i="1" s="1"/>
  <c r="D747" i="1"/>
  <c r="C747" i="1"/>
  <c r="H747" i="1" s="1"/>
  <c r="D746" i="1"/>
  <c r="C746" i="1"/>
  <c r="D745" i="1"/>
  <c r="C745" i="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D724" i="1"/>
  <c r="C724" i="1"/>
  <c r="H724" i="1" s="1"/>
  <c r="D723" i="1"/>
  <c r="C723" i="1"/>
  <c r="H723" i="1" s="1"/>
  <c r="D722" i="1"/>
  <c r="C722" i="1"/>
  <c r="D721" i="1"/>
  <c r="C721" i="1"/>
  <c r="D720" i="1"/>
  <c r="C720" i="1"/>
  <c r="H720" i="1" s="1"/>
  <c r="D719" i="1"/>
  <c r="C719" i="1"/>
  <c r="G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G707" i="1" s="1"/>
  <c r="D706" i="1"/>
  <c r="C706" i="1"/>
  <c r="H706" i="1" s="1"/>
  <c r="D705" i="1"/>
  <c r="C705" i="1"/>
  <c r="H705" i="1" s="1"/>
  <c r="D704" i="1"/>
  <c r="C704" i="1"/>
  <c r="H704" i="1" s="1"/>
  <c r="D703" i="1"/>
  <c r="C703" i="1"/>
  <c r="H703" i="1" s="1"/>
  <c r="D702" i="1"/>
  <c r="C702" i="1"/>
  <c r="H702" i="1" s="1"/>
  <c r="D701" i="1"/>
  <c r="C701" i="1"/>
  <c r="D700" i="1"/>
  <c r="C700" i="1"/>
  <c r="H700" i="1" s="1"/>
  <c r="D699" i="1"/>
  <c r="C699" i="1"/>
  <c r="H699" i="1" s="1"/>
  <c r="D698" i="1"/>
  <c r="C698" i="1"/>
  <c r="D697" i="1"/>
  <c r="C697" i="1"/>
  <c r="D696" i="1"/>
  <c r="C696" i="1"/>
  <c r="H696" i="1" s="1"/>
  <c r="D695" i="1"/>
  <c r="C695" i="1"/>
  <c r="H695" i="1" s="1"/>
  <c r="D694" i="1"/>
  <c r="C694" i="1"/>
  <c r="D693" i="1"/>
  <c r="C693" i="1"/>
  <c r="H693" i="1" s="1"/>
  <c r="D692" i="1"/>
  <c r="C692" i="1"/>
  <c r="D691" i="1"/>
  <c r="C691" i="1"/>
  <c r="H691" i="1" s="1"/>
  <c r="D690" i="1"/>
  <c r="C690" i="1"/>
  <c r="H690" i="1" s="1"/>
  <c r="D689" i="1"/>
  <c r="C689" i="1"/>
  <c r="H689" i="1" s="1"/>
  <c r="D688" i="1"/>
  <c r="C688" i="1"/>
  <c r="D687" i="1"/>
  <c r="C687" i="1"/>
  <c r="H687" i="1" s="1"/>
  <c r="D686" i="1"/>
  <c r="C686" i="1"/>
  <c r="D685" i="1"/>
  <c r="C685" i="1"/>
  <c r="H685" i="1" s="1"/>
  <c r="D684" i="1"/>
  <c r="C684" i="1"/>
  <c r="H684" i="1" s="1"/>
  <c r="D683" i="1"/>
  <c r="C683" i="1"/>
  <c r="H683" i="1" s="1"/>
  <c r="D682" i="1"/>
  <c r="C682" i="1"/>
  <c r="D681" i="1"/>
  <c r="C681" i="1"/>
  <c r="H681" i="1" s="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H669" i="1" s="1"/>
  <c r="D668" i="1"/>
  <c r="C668" i="1"/>
  <c r="H668" i="1" s="1"/>
  <c r="D667" i="1"/>
  <c r="C667" i="1"/>
  <c r="H667" i="1" s="1"/>
  <c r="D666" i="1"/>
  <c r="C666" i="1"/>
  <c r="H666" i="1" s="1"/>
  <c r="D665" i="1"/>
  <c r="C665" i="1"/>
  <c r="D664" i="1"/>
  <c r="C664" i="1"/>
  <c r="H664" i="1" s="1"/>
  <c r="D663" i="1"/>
  <c r="C663" i="1"/>
  <c r="H663" i="1" s="1"/>
  <c r="D662" i="1"/>
  <c r="C662" i="1"/>
  <c r="H662" i="1" s="1"/>
  <c r="D661" i="1"/>
  <c r="C661" i="1"/>
  <c r="H661" i="1" s="1"/>
  <c r="D660" i="1"/>
  <c r="C660" i="1"/>
  <c r="H660" i="1" s="1"/>
  <c r="D659" i="1"/>
  <c r="C659" i="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H647" i="1" s="1"/>
  <c r="D646" i="1"/>
  <c r="C646" i="1"/>
  <c r="D645" i="1"/>
  <c r="C645" i="1"/>
  <c r="H645" i="1" s="1"/>
  <c r="D636" i="1"/>
  <c r="C636" i="1"/>
  <c r="H636" i="1" s="1"/>
  <c r="D635" i="1"/>
  <c r="C635" i="1"/>
  <c r="H635" i="1" s="1"/>
  <c r="D632" i="1"/>
  <c r="C632" i="1"/>
  <c r="D631" i="1"/>
  <c r="C631" i="1"/>
  <c r="H631" i="1" s="1"/>
  <c r="D630" i="1"/>
  <c r="C630" i="1"/>
  <c r="H630" i="1" s="1"/>
  <c r="D629" i="1"/>
  <c r="C629" i="1"/>
  <c r="D628" i="1"/>
  <c r="C628" i="1"/>
  <c r="H628" i="1" s="1"/>
  <c r="D627" i="1"/>
  <c r="C627" i="1"/>
  <c r="H627" i="1" s="1"/>
  <c r="D626" i="1"/>
  <c r="C626" i="1"/>
  <c r="H626" i="1" s="1"/>
  <c r="D625" i="1"/>
  <c r="C625" i="1"/>
  <c r="H625" i="1" s="1"/>
  <c r="D624" i="1"/>
  <c r="C624" i="1"/>
  <c r="H624" i="1" s="1"/>
  <c r="D622" i="1"/>
  <c r="C622" i="1"/>
  <c r="D621" i="1"/>
  <c r="C621" i="1"/>
  <c r="H621" i="1" s="1"/>
  <c r="D620" i="1"/>
  <c r="C620" i="1"/>
  <c r="H620" i="1" s="1"/>
  <c r="D619" i="1"/>
  <c r="C619" i="1"/>
  <c r="H619" i="1" s="1"/>
  <c r="D618" i="1"/>
  <c r="C618" i="1"/>
  <c r="H618" i="1" s="1"/>
  <c r="D617" i="1"/>
  <c r="C617" i="1"/>
  <c r="D616" i="1"/>
  <c r="C616" i="1"/>
  <c r="D615" i="1"/>
  <c r="C615" i="1"/>
  <c r="H615" i="1" s="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D603" i="1"/>
  <c r="C603" i="1"/>
  <c r="D602" i="1"/>
  <c r="C602" i="1"/>
  <c r="H602" i="1" s="1"/>
  <c r="D601" i="1"/>
  <c r="C601" i="1"/>
  <c r="D600" i="1"/>
  <c r="C600" i="1"/>
  <c r="H600" i="1" s="1"/>
  <c r="D599" i="1"/>
  <c r="C599" i="1"/>
  <c r="H599" i="1" s="1"/>
  <c r="D598" i="1"/>
  <c r="C598" i="1"/>
  <c r="H598" i="1" s="1"/>
  <c r="D597" i="1"/>
  <c r="C597" i="1"/>
  <c r="D596" i="1"/>
  <c r="C596" i="1"/>
  <c r="D595" i="1"/>
  <c r="C595" i="1"/>
  <c r="D594" i="1"/>
  <c r="C594" i="1"/>
  <c r="H594" i="1" s="1"/>
  <c r="D593" i="1"/>
  <c r="C593" i="1"/>
  <c r="D592" i="1"/>
  <c r="D590" i="1"/>
  <c r="C590" i="1"/>
  <c r="H590" i="1" s="1"/>
  <c r="D589" i="1"/>
  <c r="C589" i="1"/>
  <c r="D588" i="1"/>
  <c r="C588" i="1"/>
  <c r="D587" i="1"/>
  <c r="C587" i="1"/>
  <c r="H587" i="1" s="1"/>
  <c r="D586" i="1"/>
  <c r="C586" i="1"/>
  <c r="H586" i="1" s="1"/>
  <c r="D585" i="1"/>
  <c r="C585" i="1"/>
  <c r="D584" i="1"/>
  <c r="C584" i="1"/>
  <c r="H584" i="1" s="1"/>
  <c r="D583" i="1"/>
  <c r="C583" i="1"/>
  <c r="H583" i="1" s="1"/>
  <c r="D582" i="1"/>
  <c r="C582" i="1"/>
  <c r="H582" i="1" s="1"/>
  <c r="D581" i="1"/>
  <c r="C581" i="1"/>
  <c r="D580" i="1"/>
  <c r="C580" i="1"/>
  <c r="D579" i="1"/>
  <c r="C579" i="1"/>
  <c r="D577" i="1"/>
  <c r="C577" i="1"/>
  <c r="H577" i="1" s="1"/>
  <c r="D576" i="1"/>
  <c r="C576" i="1"/>
  <c r="H576" i="1" s="1"/>
  <c r="D575" i="1"/>
  <c r="C575" i="1"/>
  <c r="D574" i="1"/>
  <c r="C574" i="1"/>
  <c r="H574" i="1" s="1"/>
  <c r="D573" i="1"/>
  <c r="C573" i="1"/>
  <c r="H573" i="1" s="1"/>
  <c r="D572" i="1"/>
  <c r="C572" i="1"/>
  <c r="D571" i="1"/>
  <c r="C571" i="1"/>
  <c r="H571" i="1" s="1"/>
  <c r="D570" i="1"/>
  <c r="C570" i="1"/>
  <c r="H570" i="1" s="1"/>
  <c r="D569" i="1"/>
  <c r="C569" i="1"/>
  <c r="D568" i="1"/>
  <c r="C568" i="1"/>
  <c r="D567" i="1"/>
  <c r="C567" i="1"/>
  <c r="H567" i="1" s="1"/>
  <c r="D566" i="1"/>
  <c r="C566" i="1"/>
  <c r="H566" i="1" s="1"/>
  <c r="D564" i="1"/>
  <c r="C564" i="1"/>
  <c r="H564" i="1" s="1"/>
  <c r="D563" i="1"/>
  <c r="C563" i="1"/>
  <c r="D562" i="1"/>
  <c r="C562" i="1"/>
  <c r="D561" i="1"/>
  <c r="C561" i="1"/>
  <c r="H561" i="1" s="1"/>
  <c r="D560" i="1"/>
  <c r="C560" i="1"/>
  <c r="H560" i="1" s="1"/>
  <c r="D559" i="1"/>
  <c r="C559" i="1"/>
  <c r="D558" i="1"/>
  <c r="C558" i="1"/>
  <c r="H558" i="1" s="1"/>
  <c r="D557" i="1"/>
  <c r="C557" i="1"/>
  <c r="D556" i="1"/>
  <c r="C556" i="1"/>
  <c r="H556" i="1" s="1"/>
  <c r="D555" i="1"/>
  <c r="C555" i="1"/>
  <c r="H555" i="1" s="1"/>
  <c r="D554" i="1"/>
  <c r="C554" i="1"/>
  <c r="D553" i="1"/>
  <c r="C553" i="1"/>
  <c r="H553" i="1" s="1"/>
  <c r="D552" i="1"/>
  <c r="C552" i="1"/>
  <c r="H552" i="1" s="1"/>
  <c r="D551" i="1"/>
  <c r="C551" i="1"/>
  <c r="D550" i="1"/>
  <c r="C550" i="1"/>
  <c r="D549" i="1"/>
  <c r="C549" i="1"/>
  <c r="H549" i="1" s="1"/>
  <c r="D548" i="1"/>
  <c r="C548" i="1"/>
  <c r="D547" i="1"/>
  <c r="C547" i="1"/>
  <c r="D546" i="1"/>
  <c r="C546" i="1"/>
  <c r="H546" i="1" s="1"/>
  <c r="D545" i="1"/>
  <c r="C545" i="1"/>
  <c r="C544" i="1"/>
  <c r="D543" i="1"/>
  <c r="C543" i="1"/>
  <c r="H543" i="1" s="1"/>
  <c r="D542" i="1"/>
  <c r="C542" i="1"/>
  <c r="H542" i="1" s="1"/>
  <c r="D541" i="1"/>
  <c r="C541" i="1"/>
  <c r="D540" i="1"/>
  <c r="C540" i="1"/>
  <c r="H540" i="1" s="1"/>
  <c r="D539" i="1"/>
  <c r="C539" i="1"/>
  <c r="D538" i="1"/>
  <c r="C538" i="1"/>
  <c r="H538" i="1" s="1"/>
  <c r="D537" i="1"/>
  <c r="C537" i="1"/>
  <c r="H537" i="1" s="1"/>
  <c r="D536" i="1"/>
  <c r="C536" i="1"/>
  <c r="D535" i="1"/>
  <c r="C535" i="1"/>
  <c r="D534" i="1"/>
  <c r="C534" i="1"/>
  <c r="H534" i="1" s="1"/>
  <c r="D533" i="1"/>
  <c r="C533" i="1"/>
  <c r="H533" i="1" s="1"/>
  <c r="D532" i="1"/>
  <c r="C532" i="1"/>
  <c r="H532" i="1" s="1"/>
  <c r="D531" i="1"/>
  <c r="C531" i="1"/>
  <c r="D528" i="1"/>
  <c r="C528" i="1"/>
  <c r="H528" i="1" s="1"/>
  <c r="D527" i="1"/>
  <c r="C527" i="1"/>
  <c r="H527" i="1" s="1"/>
  <c r="D526" i="1"/>
  <c r="D525" i="1"/>
  <c r="C525" i="1"/>
  <c r="H525" i="1" s="1"/>
  <c r="D524" i="1"/>
  <c r="C524" i="1"/>
  <c r="H524" i="1" s="1"/>
  <c r="D523" i="1"/>
  <c r="C523" i="1"/>
  <c r="D522" i="1"/>
  <c r="C522" i="1"/>
  <c r="H522" i="1" s="1"/>
  <c r="D521" i="1"/>
  <c r="C521" i="1"/>
  <c r="H521" i="1" s="1"/>
  <c r="D520" i="1"/>
  <c r="C520" i="1"/>
  <c r="D519" i="1"/>
  <c r="C519" i="1"/>
  <c r="H519" i="1" s="1"/>
  <c r="D518" i="1"/>
  <c r="C518" i="1"/>
  <c r="H518" i="1" s="1"/>
  <c r="D517" i="1"/>
  <c r="C517" i="1"/>
  <c r="H517" i="1" s="1"/>
  <c r="D515" i="1"/>
  <c r="C515" i="1"/>
  <c r="D514" i="1"/>
  <c r="C514" i="1"/>
  <c r="D513" i="1"/>
  <c r="C513" i="1"/>
  <c r="H513" i="1" s="1"/>
  <c r="D512" i="1"/>
  <c r="C512" i="1"/>
  <c r="H512" i="1" s="1"/>
  <c r="D511" i="1"/>
  <c r="C511" i="1"/>
  <c r="D510" i="1"/>
  <c r="C510" i="1"/>
  <c r="H510" i="1" s="1"/>
  <c r="D509" i="1"/>
  <c r="C509" i="1"/>
  <c r="H509" i="1" s="1"/>
  <c r="D508" i="1"/>
  <c r="C508" i="1"/>
  <c r="D507" i="1"/>
  <c r="C507" i="1"/>
  <c r="H507" i="1" s="1"/>
  <c r="D506" i="1"/>
  <c r="C506" i="1"/>
  <c r="H506" i="1" s="1"/>
  <c r="D505" i="1"/>
  <c r="C505" i="1"/>
  <c r="D504" i="1"/>
  <c r="C504" i="1"/>
  <c r="H504" i="1" s="1"/>
  <c r="D503" i="1"/>
  <c r="C503" i="1"/>
  <c r="D502" i="1"/>
  <c r="C502" i="1"/>
  <c r="D501" i="1"/>
  <c r="C501" i="1"/>
  <c r="H501" i="1" s="1"/>
  <c r="D500" i="1"/>
  <c r="C500" i="1"/>
  <c r="H500" i="1" s="1"/>
  <c r="D499" i="1"/>
  <c r="C499" i="1"/>
  <c r="D498" i="1"/>
  <c r="C498" i="1"/>
  <c r="H498" i="1" s="1"/>
  <c r="D497" i="1"/>
  <c r="C497" i="1"/>
  <c r="H497" i="1" s="1"/>
  <c r="D496" i="1"/>
  <c r="D495" i="1"/>
  <c r="C495" i="1"/>
  <c r="H495" i="1" s="1"/>
  <c r="D494" i="1"/>
  <c r="C494" i="1"/>
  <c r="H494" i="1" s="1"/>
  <c r="D493" i="1"/>
  <c r="C493" i="1"/>
  <c r="H493" i="1" s="1"/>
  <c r="D492" i="1"/>
  <c r="C492" i="1"/>
  <c r="H492" i="1" s="1"/>
  <c r="D491" i="1"/>
  <c r="C491" i="1"/>
  <c r="D490" i="1"/>
  <c r="C490" i="1"/>
  <c r="H490" i="1" s="1"/>
  <c r="D489" i="1"/>
  <c r="C489" i="1"/>
  <c r="H489" i="1" s="1"/>
  <c r="D488" i="1"/>
  <c r="C488" i="1"/>
  <c r="H488" i="1" s="1"/>
  <c r="D487" i="1"/>
  <c r="C487" i="1"/>
  <c r="H487" i="1" s="1"/>
  <c r="D486" i="1"/>
  <c r="C486" i="1"/>
  <c r="D484" i="1"/>
  <c r="C484" i="1"/>
  <c r="H484" i="1" s="1"/>
  <c r="D483" i="1"/>
  <c r="C483" i="1"/>
  <c r="H483" i="1" s="1"/>
  <c r="D482" i="1"/>
  <c r="C482" i="1"/>
  <c r="G482" i="1" s="1"/>
  <c r="D481" i="1"/>
  <c r="C481" i="1"/>
  <c r="H481" i="1" s="1"/>
  <c r="D480" i="1"/>
  <c r="C480" i="1"/>
  <c r="H480" i="1" s="1"/>
  <c r="D479" i="1"/>
  <c r="C479" i="1"/>
  <c r="G479" i="1" s="1"/>
  <c r="D478" i="1"/>
  <c r="C478" i="1"/>
  <c r="D477" i="1"/>
  <c r="C477" i="1"/>
  <c r="H477" i="1" s="1"/>
  <c r="D476" i="1"/>
  <c r="C476" i="1"/>
  <c r="H476" i="1" s="1"/>
  <c r="D475" i="1"/>
  <c r="C475" i="1"/>
  <c r="H475" i="1" s="1"/>
  <c r="D474" i="1"/>
  <c r="C474" i="1"/>
  <c r="D472" i="1"/>
  <c r="C472" i="1"/>
  <c r="H472" i="1" s="1"/>
  <c r="D471" i="1"/>
  <c r="C471" i="1"/>
  <c r="H471" i="1" s="1"/>
  <c r="D470" i="1"/>
  <c r="C470" i="1"/>
  <c r="D469" i="1"/>
  <c r="C469" i="1"/>
  <c r="H469" i="1" s="1"/>
  <c r="D468" i="1"/>
  <c r="C468" i="1"/>
  <c r="H468" i="1" s="1"/>
  <c r="D467" i="1"/>
  <c r="C467" i="1"/>
  <c r="D466" i="1"/>
  <c r="C466" i="1"/>
  <c r="H466" i="1" s="1"/>
  <c r="D465" i="1"/>
  <c r="C465" i="1"/>
  <c r="H465" i="1" s="1"/>
  <c r="D464" i="1"/>
  <c r="C464" i="1"/>
  <c r="H464" i="1" s="1"/>
  <c r="D463" i="1"/>
  <c r="C463" i="1"/>
  <c r="D462" i="1"/>
  <c r="C462" i="1"/>
  <c r="H462" i="1" s="1"/>
  <c r="D461" i="1"/>
  <c r="C461" i="1"/>
  <c r="H461" i="1" s="1"/>
  <c r="D460" i="1"/>
  <c r="D459" i="1"/>
  <c r="C459" i="1"/>
  <c r="H459" i="1" s="1"/>
  <c r="D458" i="1"/>
  <c r="C458" i="1"/>
  <c r="G458" i="1" s="1"/>
  <c r="D457" i="1"/>
  <c r="C457" i="1"/>
  <c r="H457" i="1" s="1"/>
  <c r="D456" i="1"/>
  <c r="C456" i="1"/>
  <c r="H456" i="1" s="1"/>
  <c r="D455" i="1"/>
  <c r="C455" i="1"/>
  <c r="G455" i="1" s="1"/>
  <c r="D454" i="1"/>
  <c r="C454" i="1"/>
  <c r="D453" i="1"/>
  <c r="C453" i="1"/>
  <c r="H453" i="1" s="1"/>
  <c r="D452" i="1"/>
  <c r="C452" i="1"/>
  <c r="D451" i="1"/>
  <c r="C451" i="1"/>
  <c r="H451" i="1" s="1"/>
  <c r="D450" i="1"/>
  <c r="C450" i="1"/>
  <c r="H450" i="1" s="1"/>
  <c r="D449" i="1"/>
  <c r="C449" i="1"/>
  <c r="H449" i="1" s="1"/>
  <c r="D448" i="1"/>
  <c r="C448" i="1"/>
  <c r="H448" i="1" s="1"/>
  <c r="D447" i="1"/>
  <c r="C447" i="1"/>
  <c r="H447" i="1" s="1"/>
  <c r="D446" i="1"/>
  <c r="C446" i="1"/>
  <c r="D445" i="1"/>
  <c r="C445" i="1"/>
  <c r="H445" i="1" s="1"/>
  <c r="D444" i="1"/>
  <c r="C444" i="1"/>
  <c r="D443" i="1"/>
  <c r="C443" i="1"/>
  <c r="G443" i="1" s="1"/>
  <c r="D442" i="1"/>
  <c r="C442" i="1"/>
  <c r="H442" i="1" s="1"/>
  <c r="D441" i="1"/>
  <c r="C441" i="1"/>
  <c r="D440" i="1"/>
  <c r="C440" i="1"/>
  <c r="D439" i="1"/>
  <c r="C439" i="1"/>
  <c r="D438" i="1"/>
  <c r="C438" i="1"/>
  <c r="D437" i="1"/>
  <c r="C437" i="1"/>
  <c r="H437" i="1" s="1"/>
  <c r="D436" i="1"/>
  <c r="C436" i="1"/>
  <c r="H436" i="1" s="1"/>
  <c r="D435" i="1"/>
  <c r="C435" i="1"/>
  <c r="D434" i="1"/>
  <c r="C434" i="1"/>
  <c r="D433" i="1"/>
  <c r="C433" i="1"/>
  <c r="D432" i="1"/>
  <c r="C432" i="1"/>
  <c r="D431" i="1"/>
  <c r="C431" i="1"/>
  <c r="G431" i="1" s="1"/>
  <c r="D430" i="1"/>
  <c r="C430" i="1"/>
  <c r="D429" i="1"/>
  <c r="C429" i="1"/>
  <c r="D428" i="1"/>
  <c r="C428" i="1"/>
  <c r="D427" i="1"/>
  <c r="C427" i="1"/>
  <c r="D426" i="1"/>
  <c r="C426" i="1"/>
  <c r="D423" i="1"/>
  <c r="D422" i="1"/>
  <c r="D421" i="1"/>
  <c r="D416" i="1"/>
  <c r="C416" i="1"/>
  <c r="D415" i="1"/>
  <c r="C415" i="1"/>
  <c r="D414" i="1"/>
  <c r="C414" i="1"/>
  <c r="G414" i="1" s="1"/>
  <c r="D411" i="1"/>
  <c r="C411" i="1"/>
  <c r="D410" i="1"/>
  <c r="C410" i="1"/>
  <c r="H410" i="1" s="1"/>
  <c r="D409" i="1"/>
  <c r="C409" i="1"/>
  <c r="H409" i="1" s="1"/>
  <c r="D408" i="1"/>
  <c r="C408" i="1"/>
  <c r="H408" i="1" s="1"/>
  <c r="D407" i="1"/>
  <c r="C407" i="1"/>
  <c r="D406" i="1"/>
  <c r="C406" i="1"/>
  <c r="D405" i="1"/>
  <c r="C405" i="1"/>
  <c r="H405" i="1" s="1"/>
  <c r="D404" i="1"/>
  <c r="C404" i="1"/>
  <c r="D403" i="1"/>
  <c r="C403" i="1"/>
  <c r="D402" i="1"/>
  <c r="C402" i="1"/>
  <c r="D400" i="1"/>
  <c r="C400" i="1"/>
  <c r="H400" i="1" s="1"/>
  <c r="D399" i="1"/>
  <c r="C399" i="1"/>
  <c r="G399" i="1" s="1"/>
  <c r="D398" i="1"/>
  <c r="C398" i="1"/>
  <c r="H398" i="1" s="1"/>
  <c r="D397" i="1"/>
  <c r="C397" i="1"/>
  <c r="H397" i="1" s="1"/>
  <c r="D396" i="1"/>
  <c r="C396" i="1"/>
  <c r="H396" i="1" s="1"/>
  <c r="D395" i="1"/>
  <c r="C395" i="1"/>
  <c r="D394" i="1"/>
  <c r="C394" i="1"/>
  <c r="D393" i="1"/>
  <c r="C393" i="1"/>
  <c r="D392" i="1"/>
  <c r="C392" i="1"/>
  <c r="H392" i="1" s="1"/>
  <c r="D391" i="1"/>
  <c r="C391" i="1"/>
  <c r="D390" i="1"/>
  <c r="C390" i="1"/>
  <c r="D389" i="1"/>
  <c r="C389" i="1"/>
  <c r="H389" i="1" s="1"/>
  <c r="D388" i="1"/>
  <c r="D387" i="1"/>
  <c r="C387" i="1"/>
  <c r="H387" i="1" s="1"/>
  <c r="D386" i="1"/>
  <c r="C386" i="1"/>
  <c r="D385" i="1"/>
  <c r="C385" i="1"/>
  <c r="H385" i="1" s="1"/>
  <c r="D384" i="1"/>
  <c r="C384" i="1"/>
  <c r="D383" i="1"/>
  <c r="C383" i="1"/>
  <c r="D382" i="1"/>
  <c r="C382" i="1"/>
  <c r="H382" i="1" s="1"/>
  <c r="D381" i="1"/>
  <c r="C381" i="1"/>
  <c r="G381" i="1" s="1"/>
  <c r="D380" i="1"/>
  <c r="C380" i="1"/>
  <c r="H380" i="1" s="1"/>
  <c r="D379" i="1"/>
  <c r="C379" i="1"/>
  <c r="D378" i="1"/>
  <c r="C378" i="1"/>
  <c r="H378" i="1" s="1"/>
  <c r="D377" i="1"/>
  <c r="C377" i="1"/>
  <c r="D376" i="1"/>
  <c r="C376" i="1"/>
  <c r="H376" i="1" s="1"/>
  <c r="D375" i="1"/>
  <c r="C375" i="1"/>
  <c r="D374" i="1"/>
  <c r="C374" i="1"/>
  <c r="D373" i="1"/>
  <c r="C373" i="1"/>
  <c r="H373" i="1" s="1"/>
  <c r="D372" i="1"/>
  <c r="C372" i="1"/>
  <c r="H372" i="1" s="1"/>
  <c r="D371" i="1"/>
  <c r="C371" i="1"/>
  <c r="H371" i="1" s="1"/>
  <c r="D370" i="1"/>
  <c r="C370" i="1"/>
  <c r="D369" i="1"/>
  <c r="D367" i="1"/>
  <c r="C367" i="1"/>
  <c r="D366" i="1"/>
  <c r="C366" i="1"/>
  <c r="D365" i="1"/>
  <c r="C365" i="1"/>
  <c r="G365" i="1" s="1"/>
  <c r="D364" i="1"/>
  <c r="C364" i="1"/>
  <c r="H364" i="1" s="1"/>
  <c r="D363" i="1"/>
  <c r="C363" i="1"/>
  <c r="D362" i="1"/>
  <c r="C362" i="1"/>
  <c r="G362" i="1" s="1"/>
  <c r="D361" i="1"/>
  <c r="C361" i="1"/>
  <c r="D360" i="1"/>
  <c r="C360" i="1"/>
  <c r="H360" i="1" s="1"/>
  <c r="D359" i="1"/>
  <c r="C359" i="1"/>
  <c r="H359" i="1" s="1"/>
  <c r="D358" i="1"/>
  <c r="C358" i="1"/>
  <c r="D357" i="1"/>
  <c r="C357" i="1"/>
  <c r="D354" i="1"/>
  <c r="C354" i="1"/>
  <c r="D353" i="1"/>
  <c r="C353" i="1"/>
  <c r="D352" i="1"/>
  <c r="C352" i="1"/>
  <c r="D351" i="1"/>
  <c r="C351" i="1"/>
  <c r="D350" i="1"/>
  <c r="C350" i="1"/>
  <c r="H350" i="1" s="1"/>
  <c r="D349" i="1"/>
  <c r="C349" i="1"/>
  <c r="H349" i="1" s="1"/>
  <c r="D348" i="1"/>
  <c r="C348" i="1"/>
  <c r="G348" i="1" s="1"/>
  <c r="D347" i="1"/>
  <c r="C347" i="1"/>
  <c r="H347" i="1" s="1"/>
  <c r="D346" i="1"/>
  <c r="C346" i="1"/>
  <c r="D345" i="1"/>
  <c r="C345" i="1"/>
  <c r="D344" i="1"/>
  <c r="C344" i="1"/>
  <c r="D343" i="1"/>
  <c r="C343" i="1"/>
  <c r="D342" i="1"/>
  <c r="C342" i="1"/>
  <c r="D341" i="1"/>
  <c r="D340" i="1"/>
  <c r="C340" i="1"/>
  <c r="H340" i="1" s="1"/>
  <c r="D339" i="1"/>
  <c r="C339" i="1"/>
  <c r="D338" i="1"/>
  <c r="C338" i="1"/>
  <c r="G338" i="1" s="1"/>
  <c r="D337" i="1"/>
  <c r="C337" i="1"/>
  <c r="D336" i="1"/>
  <c r="D335" i="1"/>
  <c r="C335" i="1"/>
  <c r="H335" i="1" s="1"/>
  <c r="D334" i="1"/>
  <c r="C334" i="1"/>
  <c r="H334" i="1" s="1"/>
  <c r="D333" i="1"/>
  <c r="C333" i="1"/>
  <c r="H333" i="1" s="1"/>
  <c r="D332" i="1"/>
  <c r="C332" i="1"/>
  <c r="G332" i="1" s="1"/>
  <c r="D330" i="1"/>
  <c r="C330" i="1"/>
  <c r="H330" i="1" s="1"/>
  <c r="D329" i="1"/>
  <c r="C329" i="1"/>
  <c r="D328" i="1"/>
  <c r="C328" i="1"/>
  <c r="H328" i="1" s="1"/>
  <c r="D327" i="1"/>
  <c r="C327" i="1"/>
  <c r="H327" i="1" s="1"/>
  <c r="D326" i="1"/>
  <c r="C326" i="1"/>
  <c r="G326" i="1" s="1"/>
  <c r="D325" i="1"/>
  <c r="C325" i="1"/>
  <c r="D324" i="1"/>
  <c r="C324" i="1"/>
  <c r="H324" i="1" s="1"/>
  <c r="D323" i="1"/>
  <c r="C323" i="1"/>
  <c r="G323" i="1" s="1"/>
  <c r="D321" i="1"/>
  <c r="C321" i="1"/>
  <c r="H321" i="1" s="1"/>
  <c r="D320" i="1"/>
  <c r="C320" i="1"/>
  <c r="G320" i="1" s="1"/>
  <c r="D319" i="1"/>
  <c r="C319" i="1"/>
  <c r="H319" i="1" s="1"/>
  <c r="D318" i="1"/>
  <c r="C318" i="1"/>
  <c r="H318" i="1" s="1"/>
  <c r="D315" i="1"/>
  <c r="C315" i="1"/>
  <c r="H315" i="1" s="1"/>
  <c r="D314" i="1"/>
  <c r="C314" i="1"/>
  <c r="G314" i="1" s="1"/>
  <c r="D313" i="1"/>
  <c r="C313" i="1"/>
  <c r="D312" i="1"/>
  <c r="C312" i="1"/>
  <c r="H312" i="1" s="1"/>
  <c r="D311" i="1"/>
  <c r="C311" i="1"/>
  <c r="G311" i="1" s="1"/>
  <c r="D310" i="1"/>
  <c r="C310" i="1"/>
  <c r="H310" i="1" s="1"/>
  <c r="D308" i="1"/>
  <c r="C308" i="1"/>
  <c r="G308" i="1" s="1"/>
  <c r="D307" i="1"/>
  <c r="C307" i="1"/>
  <c r="D306" i="1"/>
  <c r="C306" i="1"/>
  <c r="H306" i="1" s="1"/>
  <c r="D302" i="1"/>
  <c r="C302" i="1"/>
  <c r="H302" i="1" s="1"/>
  <c r="D301" i="1"/>
  <c r="C301" i="1"/>
  <c r="H301" i="1" s="1"/>
  <c r="D300" i="1"/>
  <c r="C300" i="1"/>
  <c r="H300" i="1" s="1"/>
  <c r="D299" i="1"/>
  <c r="C299" i="1"/>
  <c r="G299" i="1" s="1"/>
  <c r="D298" i="1"/>
  <c r="C298" i="1"/>
  <c r="G298" i="1" s="1"/>
  <c r="D292" i="1"/>
  <c r="C292" i="1"/>
  <c r="G292" i="1" s="1"/>
  <c r="D291" i="1"/>
  <c r="C291" i="1"/>
  <c r="H291" i="1" s="1"/>
  <c r="D290" i="1"/>
  <c r="C290" i="1"/>
  <c r="D289" i="1"/>
  <c r="C289" i="1"/>
  <c r="D288" i="1"/>
  <c r="C288" i="1"/>
  <c r="D287" i="1"/>
  <c r="C287" i="1"/>
  <c r="D286" i="1"/>
  <c r="C286" i="1"/>
  <c r="D284" i="1"/>
  <c r="C284" i="1"/>
  <c r="H284" i="1" s="1"/>
  <c r="D283" i="1"/>
  <c r="C283" i="1"/>
  <c r="D282" i="1"/>
  <c r="C282" i="1"/>
  <c r="H282" i="1" s="1"/>
  <c r="D281" i="1"/>
  <c r="C281" i="1"/>
  <c r="D280" i="1"/>
  <c r="C280" i="1"/>
  <c r="G280" i="1" s="1"/>
  <c r="D278" i="1"/>
  <c r="C278" i="1"/>
  <c r="D277" i="1"/>
  <c r="C277" i="1"/>
  <c r="D276" i="1"/>
  <c r="C276" i="1"/>
  <c r="H276" i="1" s="1"/>
  <c r="D275" i="1"/>
  <c r="C275" i="1"/>
  <c r="G275" i="1" s="1"/>
  <c r="D273" i="1"/>
  <c r="C273" i="1"/>
  <c r="H273" i="1" s="1"/>
  <c r="D272" i="1"/>
  <c r="C272" i="1"/>
  <c r="H272" i="1" s="1"/>
  <c r="D271" i="1"/>
  <c r="C271" i="1"/>
  <c r="H271" i="1" s="1"/>
  <c r="D268" i="1"/>
  <c r="C268" i="1"/>
  <c r="G268" i="1" s="1"/>
  <c r="D267" i="1"/>
  <c r="C267" i="1"/>
  <c r="H267" i="1" s="1"/>
  <c r="D266" i="1"/>
  <c r="C266" i="1"/>
  <c r="D264" i="1"/>
  <c r="C264" i="1"/>
  <c r="H264" i="1" s="1"/>
  <c r="D263" i="1"/>
  <c r="C263" i="1"/>
  <c r="G263" i="1" s="1"/>
  <c r="D262" i="1"/>
  <c r="C262" i="1"/>
  <c r="D261" i="1"/>
  <c r="C261" i="1"/>
  <c r="H261" i="1" s="1"/>
  <c r="D260" i="1"/>
  <c r="C260" i="1"/>
  <c r="H260" i="1" s="1"/>
  <c r="D257" i="1"/>
  <c r="C257" i="1"/>
  <c r="D256" i="1"/>
  <c r="C256" i="1"/>
  <c r="G256" i="1" s="1"/>
  <c r="D255" i="1"/>
  <c r="C255" i="1"/>
  <c r="H255" i="1" s="1"/>
  <c r="D254" i="1"/>
  <c r="C254" i="1"/>
  <c r="D252" i="1"/>
  <c r="C252" i="1"/>
  <c r="D251" i="1"/>
  <c r="C251" i="1"/>
  <c r="G251" i="1" s="1"/>
  <c r="D249" i="1"/>
  <c r="C249" i="1"/>
  <c r="H249" i="1" s="1"/>
  <c r="D248" i="1"/>
  <c r="C248" i="1"/>
  <c r="G248" i="1" s="1"/>
  <c r="D247" i="1"/>
  <c r="C247" i="1"/>
  <c r="H247" i="1" s="1"/>
  <c r="D245" i="1"/>
  <c r="C245" i="1"/>
  <c r="D244" i="1"/>
  <c r="C244" i="1"/>
  <c r="H244" i="1" s="1"/>
  <c r="D243" i="1"/>
  <c r="C243" i="1"/>
  <c r="H243" i="1" s="1"/>
  <c r="D241" i="1"/>
  <c r="C241" i="1"/>
  <c r="D240" i="1"/>
  <c r="C240" i="1"/>
  <c r="D239" i="1"/>
  <c r="C239" i="1"/>
  <c r="G239" i="1" s="1"/>
  <c r="D237" i="1"/>
  <c r="C237" i="1"/>
  <c r="H237" i="1" s="1"/>
  <c r="D236" i="1"/>
  <c r="C236" i="1"/>
  <c r="G236" i="1" s="1"/>
  <c r="D235" i="1"/>
  <c r="C235" i="1"/>
  <c r="H235" i="1" s="1"/>
  <c r="D234" i="1"/>
  <c r="C234" i="1"/>
  <c r="D232" i="1"/>
  <c r="C232" i="1"/>
  <c r="D231" i="1"/>
  <c r="C231" i="1"/>
  <c r="H231" i="1" s="1"/>
  <c r="D230" i="1"/>
  <c r="C230" i="1"/>
  <c r="D229" i="1"/>
  <c r="C229" i="1"/>
  <c r="D228" i="1"/>
  <c r="C228" i="1"/>
  <c r="H228" i="1" s="1"/>
  <c r="D227" i="1"/>
  <c r="C227" i="1"/>
  <c r="G227" i="1" s="1"/>
  <c r="D225" i="1"/>
  <c r="C225" i="1"/>
  <c r="H225" i="1" s="1"/>
  <c r="D224" i="1"/>
  <c r="C224" i="1"/>
  <c r="G224" i="1" s="1"/>
  <c r="D223" i="1"/>
  <c r="C223" i="1"/>
  <c r="H223" i="1" s="1"/>
  <c r="D222" i="1"/>
  <c r="C222" i="1"/>
  <c r="H222" i="1" s="1"/>
  <c r="D221" i="1"/>
  <c r="C221" i="1"/>
  <c r="D220" i="1"/>
  <c r="C220" i="1"/>
  <c r="H220" i="1" s="1"/>
  <c r="D219" i="1"/>
  <c r="C219" i="1"/>
  <c r="H219" i="1" s="1"/>
  <c r="D218" i="1"/>
  <c r="C218" i="1"/>
  <c r="D216" i="1"/>
  <c r="C216" i="1"/>
  <c r="H216" i="1" s="1"/>
  <c r="D215" i="1"/>
  <c r="C215" i="1"/>
  <c r="G215" i="1" s="1"/>
  <c r="D214" i="1"/>
  <c r="C214" i="1"/>
  <c r="D213" i="1"/>
  <c r="C213" i="1"/>
  <c r="H213" i="1" s="1"/>
  <c r="D212" i="1"/>
  <c r="C212" i="1"/>
  <c r="D211" i="1"/>
  <c r="C211" i="1"/>
  <c r="H211" i="1" s="1"/>
  <c r="D210" i="1"/>
  <c r="C210" i="1"/>
  <c r="D209" i="1"/>
  <c r="C209" i="1"/>
  <c r="D208" i="1"/>
  <c r="C208" i="1"/>
  <c r="H208" i="1" s="1"/>
  <c r="D207" i="1"/>
  <c r="C207" i="1"/>
  <c r="H207" i="1" s="1"/>
  <c r="D206" i="1"/>
  <c r="C206" i="1"/>
  <c r="D205" i="1"/>
  <c r="C205" i="1"/>
  <c r="D204" i="1"/>
  <c r="C204" i="1"/>
  <c r="D203" i="1"/>
  <c r="C203" i="1"/>
  <c r="G203" i="1" s="1"/>
  <c r="D202" i="1"/>
  <c r="C202" i="1"/>
  <c r="D201" i="1"/>
  <c r="C201" i="1"/>
  <c r="H201" i="1" s="1"/>
  <c r="D200" i="1"/>
  <c r="C200" i="1"/>
  <c r="G200" i="1" s="1"/>
  <c r="D199" i="1"/>
  <c r="D197" i="1"/>
  <c r="C197" i="1"/>
  <c r="D196" i="1"/>
  <c r="C196" i="1"/>
  <c r="H196" i="1" s="1"/>
  <c r="D195" i="1"/>
  <c r="C195" i="1"/>
  <c r="H195" i="1" s="1"/>
  <c r="D194" i="1"/>
  <c r="C194" i="1"/>
  <c r="D193" i="1"/>
  <c r="C193" i="1"/>
  <c r="D192" i="1"/>
  <c r="C192" i="1"/>
  <c r="H192" i="1" s="1"/>
  <c r="D191" i="1"/>
  <c r="C191" i="1"/>
  <c r="G191" i="1" s="1"/>
  <c r="D190" i="1"/>
  <c r="D189" i="1"/>
  <c r="C189" i="1"/>
  <c r="H189" i="1" s="1"/>
  <c r="D188" i="1"/>
  <c r="C188" i="1"/>
  <c r="D187" i="1"/>
  <c r="C187" i="1"/>
  <c r="H187" i="1" s="1"/>
  <c r="D186" i="1"/>
  <c r="C186" i="1"/>
  <c r="D185" i="1"/>
  <c r="C185" i="1"/>
  <c r="D184" i="1"/>
  <c r="C184" i="1"/>
  <c r="H184" i="1" s="1"/>
  <c r="D183" i="1"/>
  <c r="C183" i="1"/>
  <c r="H183" i="1" s="1"/>
  <c r="D182" i="1"/>
  <c r="C182" i="1"/>
  <c r="G182" i="1" s="1"/>
  <c r="D181" i="1"/>
  <c r="C181" i="1"/>
  <c r="D180" i="1"/>
  <c r="C180" i="1"/>
  <c r="H180" i="1" s="1"/>
  <c r="D179" i="1"/>
  <c r="C179" i="1"/>
  <c r="D178" i="1"/>
  <c r="C178" i="1"/>
  <c r="H178" i="1" s="1"/>
  <c r="D177" i="1"/>
  <c r="C177" i="1"/>
  <c r="H177" i="1" s="1"/>
  <c r="D176" i="1"/>
  <c r="C176" i="1"/>
  <c r="G176" i="1" s="1"/>
  <c r="D175" i="1"/>
  <c r="C175" i="1"/>
  <c r="G175" i="1" s="1"/>
  <c r="D174" i="1"/>
  <c r="C174" i="1"/>
  <c r="D173" i="1"/>
  <c r="C173" i="1"/>
  <c r="G173" i="1" s="1"/>
  <c r="D172" i="1"/>
  <c r="C172" i="1"/>
  <c r="D171" i="1"/>
  <c r="C171" i="1"/>
  <c r="D170" i="1"/>
  <c r="C170" i="1"/>
  <c r="G170" i="1" s="1"/>
  <c r="D169" i="1"/>
  <c r="C169" i="1"/>
  <c r="H169" i="1" s="1"/>
  <c r="D168" i="1"/>
  <c r="C168" i="1"/>
  <c r="G168" i="1" s="1"/>
  <c r="D167" i="1"/>
  <c r="C167" i="1"/>
  <c r="G167" i="1" s="1"/>
  <c r="D166" i="1"/>
  <c r="C166" i="1"/>
  <c r="H166" i="1" s="1"/>
  <c r="D165" i="1"/>
  <c r="C165" i="1"/>
  <c r="H165" i="1" s="1"/>
  <c r="D164" i="1"/>
  <c r="C164" i="1"/>
  <c r="G164" i="1" s="1"/>
  <c r="D163" i="1"/>
  <c r="C163" i="1"/>
  <c r="H163" i="1" s="1"/>
  <c r="D162" i="1"/>
  <c r="C162" i="1"/>
  <c r="H162" i="1" s="1"/>
  <c r="D161" i="1"/>
  <c r="D159" i="1"/>
  <c r="C159" i="1"/>
  <c r="D158" i="1"/>
  <c r="C158" i="1"/>
  <c r="G158" i="1" s="1"/>
  <c r="D157" i="1"/>
  <c r="C157" i="1"/>
  <c r="G157" i="1" s="1"/>
  <c r="D156" i="1"/>
  <c r="C156" i="1"/>
  <c r="D155" i="1"/>
  <c r="C155" i="1"/>
  <c r="G155" i="1" s="1"/>
  <c r="D154" i="1"/>
  <c r="C154" i="1"/>
  <c r="D153" i="1"/>
  <c r="C153" i="1"/>
  <c r="H153" i="1" s="1"/>
  <c r="D152" i="1"/>
  <c r="C152" i="1"/>
  <c r="G152" i="1" s="1"/>
  <c r="D151" i="1"/>
  <c r="C151" i="1"/>
  <c r="H151" i="1" s="1"/>
  <c r="D150" i="1"/>
  <c r="C150" i="1"/>
  <c r="G150" i="1" s="1"/>
  <c r="D147" i="1"/>
  <c r="C147" i="1"/>
  <c r="H147" i="1" s="1"/>
  <c r="D146" i="1"/>
  <c r="C146" i="1"/>
  <c r="G146" i="1" s="1"/>
  <c r="D145" i="1"/>
  <c r="C145" i="1"/>
  <c r="H145" i="1" s="1"/>
  <c r="D144" i="1"/>
  <c r="C144" i="1"/>
  <c r="H144" i="1" s="1"/>
  <c r="D143" i="1"/>
  <c r="C143" i="1"/>
  <c r="D142" i="1"/>
  <c r="C142" i="1"/>
  <c r="H142" i="1" s="1"/>
  <c r="D141" i="1"/>
  <c r="C141" i="1"/>
  <c r="D140" i="1"/>
  <c r="C140" i="1"/>
  <c r="G140" i="1" s="1"/>
  <c r="D139" i="1"/>
  <c r="C139" i="1"/>
  <c r="G139" i="1" s="1"/>
  <c r="D138" i="1"/>
  <c r="C138" i="1"/>
  <c r="D137" i="1"/>
  <c r="C137" i="1"/>
  <c r="D135" i="1"/>
  <c r="C135" i="1"/>
  <c r="H135" i="1" s="1"/>
  <c r="D134" i="1"/>
  <c r="C134" i="1"/>
  <c r="D133" i="1"/>
  <c r="C133" i="1"/>
  <c r="H133" i="1" s="1"/>
  <c r="D132" i="1"/>
  <c r="C132" i="1"/>
  <c r="H132" i="1" s="1"/>
  <c r="D131" i="1"/>
  <c r="C131" i="1"/>
  <c r="D130" i="1"/>
  <c r="D129" i="1"/>
  <c r="C129" i="1"/>
  <c r="H129" i="1" s="1"/>
  <c r="D128" i="1"/>
  <c r="C128" i="1"/>
  <c r="H128" i="1" s="1"/>
  <c r="D127" i="1"/>
  <c r="C127" i="1"/>
  <c r="G127" i="1" s="1"/>
  <c r="D126" i="1"/>
  <c r="C126" i="1"/>
  <c r="H126" i="1" s="1"/>
  <c r="D125" i="1"/>
  <c r="C125" i="1"/>
  <c r="H125" i="1" s="1"/>
  <c r="D124" i="1"/>
  <c r="C124" i="1"/>
  <c r="G124" i="1" s="1"/>
  <c r="D123" i="1"/>
  <c r="C123" i="1"/>
  <c r="H123" i="1" s="1"/>
  <c r="D122" i="1"/>
  <c r="C122" i="1"/>
  <c r="H122" i="1" s="1"/>
  <c r="D120" i="1"/>
  <c r="C120" i="1"/>
  <c r="H120" i="1" s="1"/>
  <c r="D119" i="1"/>
  <c r="C119" i="1"/>
  <c r="H119" i="1" s="1"/>
  <c r="D118" i="1"/>
  <c r="C118" i="1"/>
  <c r="H118" i="1" s="1"/>
  <c r="D117" i="1"/>
  <c r="C117" i="1"/>
  <c r="H117" i="1" s="1"/>
  <c r="D116" i="1"/>
  <c r="C116" i="1"/>
  <c r="D115" i="1"/>
  <c r="C115" i="1"/>
  <c r="G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G106" i="1" s="1"/>
  <c r="D105" i="1"/>
  <c r="C105" i="1"/>
  <c r="H105" i="1" s="1"/>
  <c r="D104" i="1"/>
  <c r="C104" i="1"/>
  <c r="H104" i="1" s="1"/>
  <c r="D103" i="1"/>
  <c r="D101" i="1"/>
  <c r="C101" i="1"/>
  <c r="H101" i="1" s="1"/>
  <c r="D100" i="1"/>
  <c r="C100" i="1"/>
  <c r="H100" i="1" s="1"/>
  <c r="D99" i="1"/>
  <c r="C99" i="1"/>
  <c r="H99" i="1" s="1"/>
  <c r="D98" i="1"/>
  <c r="C98" i="1"/>
  <c r="H98" i="1" s="1"/>
  <c r="D97" i="1"/>
  <c r="C97" i="1"/>
  <c r="G97" i="1" s="1"/>
  <c r="D96" i="1"/>
  <c r="C96" i="1"/>
  <c r="H96" i="1" s="1"/>
  <c r="D95" i="1"/>
  <c r="C95" i="1"/>
  <c r="H95" i="1" s="1"/>
  <c r="D94" i="1"/>
  <c r="C94" i="1"/>
  <c r="H94" i="1" s="1"/>
  <c r="D93" i="1"/>
  <c r="C93" i="1"/>
  <c r="H93" i="1" s="1"/>
  <c r="D92" i="1"/>
  <c r="C92" i="1"/>
  <c r="H92" i="1" s="1"/>
  <c r="D91" i="1"/>
  <c r="C91" i="1"/>
  <c r="G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G82" i="1" s="1"/>
  <c r="D81" i="1"/>
  <c r="C81" i="1"/>
  <c r="H81" i="1" s="1"/>
  <c r="D80" i="1"/>
  <c r="C80" i="1"/>
  <c r="H80" i="1" s="1"/>
  <c r="D79" i="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G64" i="1" s="1"/>
  <c r="D63" i="1"/>
  <c r="C63" i="1"/>
  <c r="H63" i="1" s="1"/>
  <c r="D62" i="1"/>
  <c r="C62" i="1"/>
  <c r="H62" i="1" s="1"/>
  <c r="D61" i="1"/>
  <c r="C61" i="1"/>
  <c r="G61" i="1" s="1"/>
  <c r="D60" i="1"/>
  <c r="C60" i="1"/>
  <c r="H60" i="1" s="1"/>
  <c r="D59" i="1"/>
  <c r="C59" i="1"/>
  <c r="H59" i="1" s="1"/>
  <c r="D58" i="1"/>
  <c r="C58" i="1"/>
  <c r="G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D48" i="1"/>
  <c r="C48" i="1"/>
  <c r="H48" i="1" s="1"/>
  <c r="D47" i="1"/>
  <c r="C47" i="1"/>
  <c r="H47" i="1" s="1"/>
  <c r="D46" i="1"/>
  <c r="C46" i="1"/>
  <c r="H46" i="1" s="1"/>
  <c r="D44" i="1"/>
  <c r="C44" i="1"/>
  <c r="H44" i="1" s="1"/>
  <c r="D43" i="1"/>
  <c r="C43" i="1"/>
  <c r="G43" i="1" s="1"/>
  <c r="D42" i="1"/>
  <c r="C42" i="1"/>
  <c r="H42" i="1" s="1"/>
  <c r="D41" i="1"/>
  <c r="C41" i="1"/>
  <c r="H41" i="1" s="1"/>
  <c r="D40" i="1"/>
  <c r="D39" i="1"/>
  <c r="D38" i="1"/>
  <c r="C38" i="1"/>
  <c r="H38" i="1" s="1"/>
  <c r="D37" i="1"/>
  <c r="C37" i="1"/>
  <c r="H37" i="1" s="1"/>
  <c r="D36" i="1"/>
  <c r="C36" i="1"/>
  <c r="H36" i="1" s="1"/>
  <c r="D35" i="1"/>
  <c r="C35" i="1"/>
  <c r="H35" i="1" s="1"/>
  <c r="D34" i="1"/>
  <c r="C34" i="1"/>
  <c r="G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G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D12" i="1"/>
  <c r="C12" i="1"/>
  <c r="H12" i="1" s="1"/>
  <c r="D11" i="1"/>
  <c r="C11" i="1"/>
  <c r="H11" i="1" s="1"/>
  <c r="D10" i="1"/>
  <c r="C10" i="1"/>
  <c r="G10" i="1" s="1"/>
  <c r="D9" i="1"/>
  <c r="C9" i="1"/>
  <c r="D8" i="1"/>
  <c r="C8" i="1"/>
  <c r="H8" i="1" s="1"/>
  <c r="D7" i="1"/>
  <c r="C7" i="1"/>
  <c r="H7" i="1" s="1"/>
  <c r="D6" i="1"/>
  <c r="C6" i="1"/>
  <c r="H6" i="1" s="1"/>
  <c r="D5" i="1"/>
  <c r="C5" i="1"/>
  <c r="H5" i="1" s="1"/>
  <c r="E324" i="9" l="1"/>
  <c r="E329" i="9"/>
  <c r="E25" i="9"/>
  <c r="B25" i="9" s="1"/>
  <c r="H34" i="3"/>
  <c r="C1555" i="1"/>
  <c r="C1681" i="1"/>
  <c r="I41" i="3"/>
  <c r="F118" i="6"/>
  <c r="E114" i="6"/>
  <c r="F115" i="6"/>
  <c r="F107" i="6"/>
  <c r="G1486" i="1"/>
  <c r="F90" i="6"/>
  <c r="D89" i="6"/>
  <c r="F82" i="6"/>
  <c r="F75" i="6"/>
  <c r="F66" i="6"/>
  <c r="H1461" i="1"/>
  <c r="F61" i="6"/>
  <c r="F54" i="6"/>
  <c r="F43" i="6"/>
  <c r="C1439" i="1"/>
  <c r="H1443" i="1"/>
  <c r="H1437" i="1"/>
  <c r="F39" i="6"/>
  <c r="F36" i="6"/>
  <c r="C1432" i="1"/>
  <c r="F28" i="6"/>
  <c r="G1415" i="1"/>
  <c r="G1412" i="1"/>
  <c r="G1391" i="1"/>
  <c r="G1385" i="1"/>
  <c r="G1367" i="1"/>
  <c r="H1359" i="1"/>
  <c r="H1329" i="1"/>
  <c r="G1253" i="1"/>
  <c r="G1244" i="1"/>
  <c r="G1241" i="1"/>
  <c r="G1235" i="1"/>
  <c r="G1232" i="1"/>
  <c r="D1208" i="1"/>
  <c r="E203" i="5"/>
  <c r="G1199" i="1"/>
  <c r="G1184" i="1"/>
  <c r="G1178" i="1"/>
  <c r="G1172" i="1"/>
  <c r="G1163" i="1"/>
  <c r="G1157" i="1"/>
  <c r="C1155" i="1"/>
  <c r="D147" i="5"/>
  <c r="G1151" i="1"/>
  <c r="G1139" i="1"/>
  <c r="G1097" i="1"/>
  <c r="G1094" i="1"/>
  <c r="H1086" i="1"/>
  <c r="G1085" i="1"/>
  <c r="G1082" i="1"/>
  <c r="G1058" i="1"/>
  <c r="G1043" i="1"/>
  <c r="G1037" i="1"/>
  <c r="H1030" i="1"/>
  <c r="D1018" i="1"/>
  <c r="E12" i="5"/>
  <c r="D25" i="8"/>
  <c r="C1602" i="1" s="1"/>
  <c r="C1604" i="1"/>
  <c r="D6" i="8"/>
  <c r="E69" i="9"/>
  <c r="B69" i="9" s="1"/>
  <c r="E66" i="9"/>
  <c r="B66" i="9" s="1"/>
  <c r="E64" i="9"/>
  <c r="B64" i="9" s="1"/>
  <c r="E62" i="9"/>
  <c r="B62" i="9" s="1"/>
  <c r="E58" i="9"/>
  <c r="B58" i="9" s="1"/>
  <c r="E32" i="9"/>
  <c r="B32" i="9" s="1"/>
  <c r="F656" i="4"/>
  <c r="E629" i="4"/>
  <c r="D623" i="1" s="1"/>
  <c r="H603" i="1"/>
  <c r="F603" i="4"/>
  <c r="H597" i="1"/>
  <c r="F598" i="4"/>
  <c r="C592" i="1"/>
  <c r="H588" i="1"/>
  <c r="H585" i="1"/>
  <c r="E584" i="4"/>
  <c r="D578" i="1" s="1"/>
  <c r="H579" i="1"/>
  <c r="H575" i="1"/>
  <c r="H572" i="1"/>
  <c r="H569" i="1"/>
  <c r="E536" i="4"/>
  <c r="D530" i="1" s="1"/>
  <c r="H536" i="1"/>
  <c r="H531" i="1"/>
  <c r="H523" i="1"/>
  <c r="E522" i="4"/>
  <c r="D516" i="1" s="1"/>
  <c r="H520" i="1"/>
  <c r="H508" i="1"/>
  <c r="H486" i="1"/>
  <c r="H474" i="1"/>
  <c r="G470" i="1"/>
  <c r="G467" i="1"/>
  <c r="G446" i="1"/>
  <c r="G434" i="1"/>
  <c r="E431" i="4"/>
  <c r="D425" i="1" s="1"/>
  <c r="F412" i="4"/>
  <c r="H407" i="1"/>
  <c r="F401" i="4"/>
  <c r="F393" i="4"/>
  <c r="H383" i="1"/>
  <c r="F379" i="4"/>
  <c r="F374" i="4"/>
  <c r="H307" i="1"/>
  <c r="F426" i="4"/>
  <c r="C421" i="1"/>
  <c r="F246" i="4"/>
  <c r="F225" i="4"/>
  <c r="D221" i="4"/>
  <c r="F216" i="4"/>
  <c r="G212" i="1"/>
  <c r="F208" i="4"/>
  <c r="E202" i="4"/>
  <c r="D198" i="1" s="1"/>
  <c r="G185" i="1"/>
  <c r="E50" i="9"/>
  <c r="B50" i="9" s="1"/>
  <c r="F170" i="4"/>
  <c r="F165" i="4"/>
  <c r="F160" i="4"/>
  <c r="D153" i="4"/>
  <c r="G137" i="1"/>
  <c r="F141" i="4"/>
  <c r="D140" i="4"/>
  <c r="H131" i="1"/>
  <c r="F135" i="4"/>
  <c r="D134" i="4"/>
  <c r="F129" i="4"/>
  <c r="F120" i="4"/>
  <c r="H116" i="1"/>
  <c r="F107" i="4"/>
  <c r="C103" i="1"/>
  <c r="E44" i="9"/>
  <c r="B44" i="9" s="1"/>
  <c r="E82" i="4"/>
  <c r="D78" i="1" s="1"/>
  <c r="F91" i="4"/>
  <c r="H79" i="1"/>
  <c r="E38" i="9"/>
  <c r="B38" i="9" s="1"/>
  <c r="F74" i="4"/>
  <c r="E37" i="9"/>
  <c r="B37" i="9" s="1"/>
  <c r="E33" i="9"/>
  <c r="B33" i="9" s="1"/>
  <c r="F61" i="4"/>
  <c r="F58" i="4"/>
  <c r="E30" i="9"/>
  <c r="B30" i="9" s="1"/>
  <c r="E29" i="9"/>
  <c r="B29" i="9" s="1"/>
  <c r="F29" i="4"/>
  <c r="F23" i="4"/>
  <c r="G185" i="9"/>
  <c r="E185" i="9" s="1"/>
  <c r="B185" i="9" s="1"/>
  <c r="E326" i="9"/>
  <c r="B326" i="9" s="1"/>
  <c r="F291" i="9"/>
  <c r="B291" i="9" s="1"/>
  <c r="E230" i="4"/>
  <c r="D226" i="1" s="1"/>
  <c r="E307" i="9"/>
  <c r="B307" i="9" s="1"/>
  <c r="B255" i="9"/>
  <c r="H1025" i="1"/>
  <c r="F266" i="9"/>
  <c r="B266" i="9" s="1"/>
  <c r="E312" i="9"/>
  <c r="B312" i="9" s="1"/>
  <c r="F13" i="6"/>
  <c r="C1409" i="1"/>
  <c r="F10" i="6"/>
  <c r="C1406" i="1"/>
  <c r="G1406" i="1" s="1"/>
  <c r="F297" i="5"/>
  <c r="C1301" i="1"/>
  <c r="F291" i="5"/>
  <c r="C1295" i="1"/>
  <c r="E274" i="5"/>
  <c r="D1278" i="1" s="1"/>
  <c r="D1281" i="1"/>
  <c r="D274" i="5"/>
  <c r="C1281" i="1"/>
  <c r="H1281" i="1" s="1"/>
  <c r="F264" i="5"/>
  <c r="C1268" i="1"/>
  <c r="F252" i="5"/>
  <c r="C1256" i="1"/>
  <c r="F248" i="5"/>
  <c r="C1252" i="1"/>
  <c r="E219" i="5"/>
  <c r="D1224" i="1"/>
  <c r="F220" i="5"/>
  <c r="C1224" i="1"/>
  <c r="F211" i="5"/>
  <c r="C1215" i="1"/>
  <c r="F204" i="5"/>
  <c r="C1208" i="1"/>
  <c r="H338" i="9"/>
  <c r="D1207" i="1"/>
  <c r="H337" i="9"/>
  <c r="D1201" i="1"/>
  <c r="G337" i="9"/>
  <c r="E337" i="9" s="1"/>
  <c r="B337" i="9" s="1"/>
  <c r="C1201" i="1"/>
  <c r="F186" i="5"/>
  <c r="C1190" i="1"/>
  <c r="E178" i="5"/>
  <c r="D1185" i="1"/>
  <c r="F171" i="5"/>
  <c r="C1176" i="1"/>
  <c r="F165" i="5"/>
  <c r="C1170" i="1"/>
  <c r="H316" i="9"/>
  <c r="D1155" i="1"/>
  <c r="F143" i="5"/>
  <c r="C1148" i="1"/>
  <c r="E135" i="5"/>
  <c r="D1140" i="1" s="1"/>
  <c r="D1141" i="1"/>
  <c r="F136" i="5"/>
  <c r="C1141" i="1"/>
  <c r="F127" i="5"/>
  <c r="C1132" i="1"/>
  <c r="E119" i="5"/>
  <c r="D1124" i="1" s="1"/>
  <c r="D1125" i="1"/>
  <c r="F107" i="5"/>
  <c r="C1112" i="1"/>
  <c r="F82" i="5"/>
  <c r="C1087" i="1"/>
  <c r="F76" i="5"/>
  <c r="C1081" i="1"/>
  <c r="F71" i="5"/>
  <c r="C1076" i="1"/>
  <c r="F52" i="5"/>
  <c r="C1057" i="1"/>
  <c r="F45" i="5"/>
  <c r="C1050" i="1"/>
  <c r="F41" i="5"/>
  <c r="C1046" i="1"/>
  <c r="F35" i="5"/>
  <c r="C1040" i="1"/>
  <c r="F29" i="5"/>
  <c r="C1034" i="1"/>
  <c r="F19" i="5"/>
  <c r="C1024" i="1"/>
  <c r="F8" i="5"/>
  <c r="C1013" i="1"/>
  <c r="F341" i="4"/>
  <c r="C336" i="1"/>
  <c r="F322" i="4"/>
  <c r="C317" i="1"/>
  <c r="F314" i="4"/>
  <c r="C309" i="1"/>
  <c r="F310" i="4"/>
  <c r="C305" i="1"/>
  <c r="F298" i="4"/>
  <c r="C294" i="1"/>
  <c r="F297" i="4"/>
  <c r="C293" i="1"/>
  <c r="F289" i="4"/>
  <c r="C285" i="1"/>
  <c r="F283" i="4"/>
  <c r="C279" i="1"/>
  <c r="F278" i="4"/>
  <c r="C274" i="1"/>
  <c r="H274" i="1" s="1"/>
  <c r="E273" i="4"/>
  <c r="D269" i="1" s="1"/>
  <c r="D270" i="1"/>
  <c r="F269" i="4"/>
  <c r="C265" i="1"/>
  <c r="E262" i="4"/>
  <c r="D258" i="1" s="1"/>
  <c r="D259" i="1"/>
  <c r="F263" i="4"/>
  <c r="C259" i="1"/>
  <c r="F257" i="4"/>
  <c r="C253" i="1"/>
  <c r="F254" i="4"/>
  <c r="C250" i="1"/>
  <c r="G250" i="1" s="1"/>
  <c r="F250" i="4"/>
  <c r="C246" i="1"/>
  <c r="F242" i="4"/>
  <c r="C238" i="1"/>
  <c r="H238" i="1" s="1"/>
  <c r="F237" i="4"/>
  <c r="C233" i="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7" i="1"/>
  <c r="H1047"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8" i="1"/>
  <c r="G1158" i="1"/>
  <c r="G1161" i="1"/>
  <c r="H1161" i="1"/>
  <c r="H1164" i="1"/>
  <c r="G1164" i="1"/>
  <c r="G1169" i="1"/>
  <c r="H1169" i="1"/>
  <c r="H1173" i="1"/>
  <c r="G1173" i="1"/>
  <c r="G1175" i="1"/>
  <c r="H1175" i="1"/>
  <c r="G1187" i="1"/>
  <c r="H1187" i="1"/>
  <c r="H1191" i="1"/>
  <c r="G1191" i="1"/>
  <c r="G1193" i="1"/>
  <c r="H1193" i="1"/>
  <c r="H1194" i="1"/>
  <c r="G1194" i="1"/>
  <c r="G1196" i="1"/>
  <c r="H1196" i="1"/>
  <c r="H1197" i="1"/>
  <c r="G1197" i="1"/>
  <c r="G1200" i="1"/>
  <c r="H1200" i="1"/>
  <c r="G1202" i="1"/>
  <c r="H1202" i="1"/>
  <c r="H1203" i="1"/>
  <c r="G1203" i="1"/>
  <c r="G1205" i="1"/>
  <c r="H1205" i="1"/>
  <c r="H1206" i="1"/>
  <c r="G1206" i="1"/>
  <c r="G1209" i="1"/>
  <c r="H1209"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9" i="1"/>
  <c r="G1269" i="1"/>
  <c r="H1270" i="1"/>
  <c r="G1270" i="1"/>
  <c r="H1271" i="1"/>
  <c r="G1271" i="1"/>
  <c r="H1272" i="1"/>
  <c r="G1272" i="1"/>
  <c r="H1274" i="1"/>
  <c r="G1274" i="1"/>
  <c r="H1275" i="1"/>
  <c r="G1275" i="1"/>
  <c r="H1276" i="1"/>
  <c r="G1276" i="1"/>
  <c r="G1277"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I1548" i="1" s="1"/>
  <c r="J1548" i="1"/>
  <c r="H1550" i="1"/>
  <c r="G1550" i="1"/>
  <c r="I1550" i="1" s="1"/>
  <c r="J1550" i="1"/>
  <c r="H1552" i="1"/>
  <c r="G1552" i="1"/>
  <c r="I1552" i="1" s="1"/>
  <c r="J1552" i="1"/>
  <c r="H1554" i="1"/>
  <c r="G1554" i="1"/>
  <c r="I1554" i="1" s="1"/>
  <c r="J1554" i="1"/>
  <c r="G1556" i="1"/>
  <c r="H1556" i="1"/>
  <c r="G1557" i="1"/>
  <c r="G1558" i="1"/>
  <c r="H1559" i="1"/>
  <c r="J1559" i="1"/>
  <c r="G1559" i="1"/>
  <c r="I1559" i="1" s="1"/>
  <c r="H1560" i="1"/>
  <c r="J1560" i="1"/>
  <c r="H1563" i="1"/>
  <c r="G1563" i="1"/>
  <c r="H1564" i="1"/>
  <c r="G1564" i="1"/>
  <c r="I1564" i="1" s="1"/>
  <c r="J1564" i="1"/>
  <c r="J1565" i="1"/>
  <c r="H1567" i="1"/>
  <c r="G1567" i="1"/>
  <c r="I1567" i="1" s="1"/>
  <c r="J1567" i="1"/>
  <c r="J1569" i="1"/>
  <c r="H1570" i="1"/>
  <c r="G1570" i="1"/>
  <c r="I1570" i="1" s="1"/>
  <c r="J1570" i="1"/>
  <c r="H1571" i="1"/>
  <c r="G1571"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E164" i="4"/>
  <c r="D160" i="1" s="1"/>
  <c r="H199" i="1"/>
  <c r="E309" i="4"/>
  <c r="H322" i="1"/>
  <c r="E321" i="4"/>
  <c r="D316" i="1" s="1"/>
  <c r="D361" i="4"/>
  <c r="C356" i="1" s="1"/>
  <c r="F362" i="4"/>
  <c r="D648" i="4"/>
  <c r="F428" i="4"/>
  <c r="E491" i="4"/>
  <c r="D629" i="4"/>
  <c r="F633" i="4"/>
  <c r="E70" i="5"/>
  <c r="D1075" i="1" s="1"/>
  <c r="E89" i="6"/>
  <c r="D1485" i="1" s="1"/>
  <c r="E22" i="7"/>
  <c r="H310" i="9"/>
  <c r="G177" i="9"/>
  <c r="E177" i="9" s="1"/>
  <c r="B177" i="9" s="1"/>
  <c r="B26" i="9"/>
  <c r="B28" i="9"/>
  <c r="B35" i="9"/>
  <c r="B40" i="9"/>
  <c r="B41" i="9"/>
  <c r="B42" i="9"/>
  <c r="B45" i="9"/>
  <c r="B48" i="9"/>
  <c r="E49" i="9"/>
  <c r="B49" i="9" s="1"/>
  <c r="B52" i="9"/>
  <c r="B53" i="9"/>
  <c r="B54" i="9"/>
  <c r="B56" i="9"/>
  <c r="B57" i="9"/>
  <c r="B59" i="9"/>
  <c r="B60" i="9"/>
  <c r="B65" i="9"/>
  <c r="B67" i="9"/>
  <c r="B68" i="9"/>
  <c r="B70" i="9"/>
  <c r="B72" i="9"/>
  <c r="E73" i="9"/>
  <c r="B73" i="9" s="1"/>
  <c r="B74" i="9"/>
  <c r="E75" i="9"/>
  <c r="B75" i="9" s="1"/>
  <c r="B77" i="9"/>
  <c r="B78" i="9"/>
  <c r="B80" i="9"/>
  <c r="B81" i="9"/>
  <c r="B84" i="9"/>
  <c r="B89" i="9"/>
  <c r="B90" i="9"/>
  <c r="B91" i="9"/>
  <c r="B92" i="9"/>
  <c r="B93" i="9"/>
  <c r="B94" i="9"/>
  <c r="B96" i="9"/>
  <c r="B98" i="9"/>
  <c r="B100" i="9"/>
  <c r="B101" i="9"/>
  <c r="B102" i="9"/>
  <c r="B103" i="9"/>
  <c r="B104" i="9"/>
  <c r="B105" i="9"/>
  <c r="B106" i="9"/>
  <c r="B108" i="9"/>
  <c r="E111" i="9"/>
  <c r="B111" i="9" s="1"/>
  <c r="B112" i="9"/>
  <c r="B113" i="9"/>
  <c r="B114" i="9"/>
  <c r="B115" i="9"/>
  <c r="B116" i="9"/>
  <c r="B117" i="9"/>
  <c r="B118" i="9"/>
  <c r="B120" i="9"/>
  <c r="B125" i="9"/>
  <c r="B127" i="9"/>
  <c r="B128" i="9"/>
  <c r="B129" i="9"/>
  <c r="B130" i="9"/>
  <c r="B132" i="9"/>
  <c r="B136" i="9"/>
  <c r="B137" i="9"/>
  <c r="B138" i="9"/>
  <c r="B139" i="9"/>
  <c r="B140" i="9"/>
  <c r="B141" i="9"/>
  <c r="B142" i="9"/>
  <c r="B144" i="9"/>
  <c r="B146" i="9"/>
  <c r="B148" i="9"/>
  <c r="B149" i="9"/>
  <c r="B150" i="9"/>
  <c r="B151" i="9"/>
  <c r="B152" i="9"/>
  <c r="B153" i="9"/>
  <c r="E155" i="9"/>
  <c r="B155" i="9" s="1"/>
  <c r="E157" i="9"/>
  <c r="B157" i="9" s="1"/>
  <c r="B160" i="9"/>
  <c r="B161" i="9"/>
  <c r="B162" i="9"/>
  <c r="B163" i="9"/>
  <c r="B164" i="9"/>
  <c r="B165" i="9"/>
  <c r="B168" i="9"/>
  <c r="E169" i="9"/>
  <c r="B169" i="9" s="1"/>
  <c r="E170" i="9"/>
  <c r="B170" i="9" s="1"/>
  <c r="B172" i="9"/>
  <c r="B173" i="9"/>
  <c r="B230" i="9"/>
  <c r="B232" i="9"/>
  <c r="B239" i="9"/>
  <c r="B240" i="9"/>
  <c r="B242" i="9"/>
  <c r="F244" i="9"/>
  <c r="B244" i="9" s="1"/>
  <c r="B251" i="9"/>
  <c r="F252" i="9"/>
  <c r="B252" i="9" s="1"/>
  <c r="B254" i="9"/>
  <c r="B256" i="9"/>
  <c r="F258" i="9"/>
  <c r="B258" i="9" s="1"/>
  <c r="B262" i="9"/>
  <c r="B263" i="9"/>
  <c r="B268" i="9"/>
  <c r="F270" i="9"/>
  <c r="B270" i="9" s="1"/>
  <c r="B274" i="9"/>
  <c r="B275" i="9"/>
  <c r="B278" i="9"/>
  <c r="B286" i="9"/>
  <c r="B287" i="9"/>
  <c r="B290" i="9"/>
  <c r="B294" i="9"/>
  <c r="B304" i="9"/>
  <c r="B311" i="9"/>
  <c r="E313" i="9"/>
  <c r="B313" i="9" s="1"/>
  <c r="B317" i="9"/>
  <c r="B318" i="9"/>
  <c r="B319" i="9"/>
  <c r="B320" i="9"/>
  <c r="B321" i="9"/>
  <c r="B322" i="9"/>
  <c r="B323" i="9"/>
  <c r="B324" i="9"/>
  <c r="B328" i="9"/>
  <c r="B329" i="9"/>
  <c r="B330" i="9"/>
  <c r="B332" i="9"/>
  <c r="B333" i="9"/>
  <c r="B335" i="9"/>
  <c r="B340" i="9"/>
  <c r="D5" i="7"/>
  <c r="C1539" i="1"/>
  <c r="C1585" i="1"/>
  <c r="H1592" i="1"/>
  <c r="E7" i="4"/>
  <c r="D3" i="1" s="1"/>
  <c r="H9" i="1"/>
  <c r="G4" i="1"/>
  <c r="H1015"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G333" i="1"/>
  <c r="F327" i="4"/>
  <c r="D321" i="4"/>
  <c r="G321" i="1"/>
  <c r="G313" i="1"/>
  <c r="D309" i="4"/>
  <c r="G300" i="1"/>
  <c r="G301" i="1"/>
  <c r="C422" i="1"/>
  <c r="G422" i="1" s="1"/>
  <c r="E86" i="9"/>
  <c r="B86" i="9" s="1"/>
  <c r="H290" i="1"/>
  <c r="G282" i="1"/>
  <c r="G276" i="1"/>
  <c r="H278" i="1"/>
  <c r="G262" i="1"/>
  <c r="E79" i="9"/>
  <c r="B79" i="9" s="1"/>
  <c r="G264" i="1"/>
  <c r="D262" i="4"/>
  <c r="H254" i="1"/>
  <c r="H248" i="1"/>
  <c r="C242" i="1"/>
  <c r="H242" i="1" s="1"/>
  <c r="G244" i="1"/>
  <c r="D230" i="4"/>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D164" i="4"/>
  <c r="G163" i="1"/>
  <c r="G156" i="1"/>
  <c r="H157" i="1"/>
  <c r="H155" i="1"/>
  <c r="F154" i="4"/>
  <c r="H152" i="1"/>
  <c r="H154" i="1"/>
  <c r="B237" i="9"/>
  <c r="H139" i="1"/>
  <c r="G145" i="1"/>
  <c r="G141" i="1"/>
  <c r="H137" i="1"/>
  <c r="H143" i="1"/>
  <c r="H134" i="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35" i="1"/>
  <c r="G38" i="1"/>
  <c r="G32" i="1"/>
  <c r="G26" i="1"/>
  <c r="G29" i="1"/>
  <c r="G20" i="1"/>
  <c r="B229" i="9"/>
  <c r="E27" i="9"/>
  <c r="B27" i="9" s="1"/>
  <c r="G23" i="1"/>
  <c r="G17" i="1"/>
  <c r="C13" i="1"/>
  <c r="G14" i="1"/>
  <c r="D7" i="4"/>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G1212" i="1"/>
  <c r="H1214" i="1"/>
  <c r="H1211" i="1"/>
  <c r="D203" i="5"/>
  <c r="H1199" i="1"/>
  <c r="G1188" i="1"/>
  <c r="H1184" i="1"/>
  <c r="H1178" i="1"/>
  <c r="G1179" i="1"/>
  <c r="H1172" i="1"/>
  <c r="G1167" i="1"/>
  <c r="H1163" i="1"/>
  <c r="G1149" i="1"/>
  <c r="H1151" i="1"/>
  <c r="G1146" i="1"/>
  <c r="D135" i="5"/>
  <c r="G1143" i="1"/>
  <c r="G1137" i="1"/>
  <c r="H1139" i="1"/>
  <c r="G1113" i="1"/>
  <c r="G1110" i="1"/>
  <c r="G1098" i="1"/>
  <c r="G1107" i="1"/>
  <c r="H1103" i="1"/>
  <c r="G1092" i="1"/>
  <c r="G1089" i="1"/>
  <c r="H1085" i="1"/>
  <c r="G1086" i="1"/>
  <c r="H1079" i="1"/>
  <c r="G1080" i="1"/>
  <c r="G1077" i="1"/>
  <c r="H1070" i="1"/>
  <c r="G1071" i="1"/>
  <c r="C1068" i="1"/>
  <c r="G1065" i="1"/>
  <c r="G1059" i="1"/>
  <c r="H1058" i="1"/>
  <c r="G1051" i="1"/>
  <c r="G1053" i="1"/>
  <c r="D12" i="5"/>
  <c r="G1044" i="1"/>
  <c r="G1041" i="1"/>
  <c r="G1039" i="1"/>
  <c r="H1037" i="1"/>
  <c r="G1025" i="1"/>
  <c r="C1018" i="1"/>
  <c r="G1016" i="1"/>
  <c r="G1527" i="1"/>
  <c r="G1535" i="1"/>
  <c r="D129" i="6"/>
  <c r="G1532" i="1"/>
  <c r="G1529" i="1"/>
  <c r="G1533" i="1"/>
  <c r="G1530" i="1"/>
  <c r="G1520" i="1"/>
  <c r="G1521" i="1"/>
  <c r="C1514" i="1"/>
  <c r="H1514" i="1"/>
  <c r="G1517" i="1"/>
  <c r="G1508" i="1"/>
  <c r="G1509" i="1"/>
  <c r="G1506" i="1"/>
  <c r="G1507" i="1"/>
  <c r="G1499" i="1"/>
  <c r="G1496" i="1"/>
  <c r="F99" i="6"/>
  <c r="G1491" i="1"/>
  <c r="G1493" i="1"/>
  <c r="H1481" i="1"/>
  <c r="C1478" i="1"/>
  <c r="G1484" i="1"/>
  <c r="G1477" i="1"/>
  <c r="G1460" i="1"/>
  <c r="G1461" i="1"/>
  <c r="G1450" i="1"/>
  <c r="G1451" i="1"/>
  <c r="G1456" i="1"/>
  <c r="G1452" i="1"/>
  <c r="G1443" i="1"/>
  <c r="G1437" i="1"/>
  <c r="C1435" i="1"/>
  <c r="C1424" i="1"/>
  <c r="G1428" i="1"/>
  <c r="H1421" i="1"/>
  <c r="H1418" i="1"/>
  <c r="G1422" i="1"/>
  <c r="G1413" i="1"/>
  <c r="G1582"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9" i="1"/>
  <c r="G118" i="1"/>
  <c r="H4" i="1"/>
  <c r="H25" i="1"/>
  <c r="H58" i="1"/>
  <c r="H64" i="1"/>
  <c r="H82" i="1"/>
  <c r="H91" i="1"/>
  <c r="H97" i="1"/>
  <c r="H106" i="1"/>
  <c r="H115" i="1"/>
  <c r="H124" i="1"/>
  <c r="H127" i="1"/>
  <c r="H140" i="1"/>
  <c r="G151" i="1"/>
  <c r="H158" i="1"/>
  <c r="G169" i="1"/>
  <c r="H176" i="1"/>
  <c r="G187" i="1"/>
  <c r="H299"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H263" i="1"/>
  <c r="G267" i="1"/>
  <c r="G271" i="1"/>
  <c r="H275"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H313" i="1"/>
  <c r="H325" i="1"/>
  <c r="G329" i="1"/>
  <c r="H171" i="1"/>
  <c r="H193" i="1"/>
  <c r="G197" i="1"/>
  <c r="H205" i="1"/>
  <c r="G209" i="1"/>
  <c r="G221" i="1"/>
  <c r="H229" i="1"/>
  <c r="H241" i="1"/>
  <c r="G245" i="1"/>
  <c r="G257" i="1"/>
  <c r="H265" i="1"/>
  <c r="H277" i="1"/>
  <c r="G281" i="1"/>
  <c r="H289"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G237" i="1"/>
  <c r="G241" i="1"/>
  <c r="H245" i="1"/>
  <c r="G249" i="1"/>
  <c r="H257" i="1"/>
  <c r="G261" i="1"/>
  <c r="G265" i="1"/>
  <c r="G273" i="1"/>
  <c r="G277" i="1"/>
  <c r="H281" i="1"/>
  <c r="G289" i="1"/>
  <c r="H298" i="1"/>
  <c r="G302" i="1"/>
  <c r="H366" i="1"/>
  <c r="G366" i="1"/>
  <c r="G143" i="1"/>
  <c r="H146" i="1"/>
  <c r="H164" i="1"/>
  <c r="G179" i="1"/>
  <c r="H182" i="1"/>
  <c r="H190" i="1"/>
  <c r="G194" i="1"/>
  <c r="H202" i="1"/>
  <c r="G206" i="1"/>
  <c r="H214" i="1"/>
  <c r="G218" i="1"/>
  <c r="G230" i="1"/>
  <c r="H250" i="1"/>
  <c r="G254" i="1"/>
  <c r="H262" i="1"/>
  <c r="G266"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136" i="1"/>
  <c r="H1136" i="1"/>
  <c r="H1189" i="1"/>
  <c r="G1189" i="1"/>
  <c r="H1213" i="1"/>
  <c r="G1213" i="1"/>
  <c r="G805" i="1"/>
  <c r="G812" i="1"/>
  <c r="G823" i="1"/>
  <c r="G830" i="1"/>
  <c r="G841" i="1"/>
  <c r="G848" i="1"/>
  <c r="G866" i="1"/>
  <c r="G884" i="1"/>
  <c r="G902" i="1"/>
  <c r="G920" i="1"/>
  <c r="G938" i="1"/>
  <c r="G956" i="1"/>
  <c r="G974" i="1"/>
  <c r="G992" i="1"/>
  <c r="H1004" i="1"/>
  <c r="G100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313" i="1"/>
  <c r="H1313" i="1"/>
  <c r="H1321" i="1"/>
  <c r="G1321" i="1"/>
  <c r="G842" i="1"/>
  <c r="G860" i="1"/>
  <c r="G878" i="1"/>
  <c r="G896" i="1"/>
  <c r="G914" i="1"/>
  <c r="G932" i="1"/>
  <c r="G950" i="1"/>
  <c r="G968" i="1"/>
  <c r="G986" i="1"/>
  <c r="H807" i="1"/>
  <c r="G810" i="1"/>
  <c r="H825" i="1"/>
  <c r="G828" i="1"/>
  <c r="H843" i="1"/>
  <c r="H861" i="1"/>
  <c r="G1031" i="1"/>
  <c r="G1160" i="1"/>
  <c r="H1160" i="1"/>
  <c r="H1309" i="1"/>
  <c r="G1309" i="1"/>
  <c r="H998" i="1"/>
  <c r="G998" i="1"/>
  <c r="H1010" i="1"/>
  <c r="G1010" i="1"/>
  <c r="G1067" i="1"/>
  <c r="H1067" i="1"/>
  <c r="H1286" i="1"/>
  <c r="G1286" i="1"/>
  <c r="H1096" i="1"/>
  <c r="G1096" i="1"/>
  <c r="H1108" i="1"/>
  <c r="G1108" i="1"/>
  <c r="H1120" i="1"/>
  <c r="G1120"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53" i="1"/>
  <c r="G1153" i="1"/>
  <c r="H1165" i="1"/>
  <c r="G1165" i="1"/>
  <c r="H1177" i="1"/>
  <c r="G1177" i="1"/>
  <c r="G1310" i="1"/>
  <c r="H1513" i="1"/>
  <c r="G1513" i="1"/>
  <c r="G1014" i="1"/>
  <c r="G1020" i="1"/>
  <c r="G1023" i="1"/>
  <c r="G1026" i="1"/>
  <c r="G1029" i="1"/>
  <c r="G1032" i="1"/>
  <c r="G1035" i="1"/>
  <c r="G1042" i="1"/>
  <c r="G1060" i="1"/>
  <c r="H1064"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367" i="1"/>
  <c r="G1615" i="1"/>
  <c r="G1015" i="1"/>
  <c r="G1021"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41" i="1"/>
  <c r="G1441" i="1"/>
  <c r="H1467" i="1"/>
  <c r="G1467" i="1"/>
  <c r="H1523" i="1"/>
  <c r="G1523" i="1"/>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62"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G1514" i="1"/>
  <c r="H1534" i="1"/>
  <c r="J1541" i="1"/>
  <c r="G1543" i="1"/>
  <c r="G1569" i="1"/>
  <c r="G1595" i="1"/>
  <c r="H1679" i="1"/>
  <c r="G1679" i="1"/>
  <c r="D273" i="4"/>
  <c r="F274" i="4"/>
  <c r="G1455" i="1"/>
  <c r="H1462" i="1"/>
  <c r="G1468" i="1"/>
  <c r="G1488" i="1"/>
  <c r="H1495" i="1"/>
  <c r="G1501" i="1"/>
  <c r="G1511" i="1"/>
  <c r="G1524" i="1"/>
  <c r="H1531" i="1"/>
  <c r="J1546" i="1"/>
  <c r="G1562" i="1"/>
  <c r="I1562" i="1" s="1"/>
  <c r="H1569" i="1"/>
  <c r="E361" i="4"/>
  <c r="J1562" i="1"/>
  <c r="G1565" i="1"/>
  <c r="G1580" i="1"/>
  <c r="G1587" i="1"/>
  <c r="G1613" i="1"/>
  <c r="B71" i="9"/>
  <c r="B235" i="9"/>
  <c r="G1449" i="1"/>
  <c r="G1462" i="1"/>
  <c r="G1472" i="1"/>
  <c r="G1495" i="1"/>
  <c r="G1505" i="1"/>
  <c r="G1518" i="1"/>
  <c r="G1531" i="1"/>
  <c r="H1541" i="1"/>
  <c r="I1541" i="1" s="1"/>
  <c r="G1546" i="1"/>
  <c r="H1557" i="1"/>
  <c r="H1565" i="1"/>
  <c r="H1572" i="1"/>
  <c r="G1575" i="1"/>
  <c r="I1575" i="1" s="1"/>
  <c r="G1578"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D125" i="4"/>
  <c r="D571" i="4"/>
  <c r="B247" i="9"/>
  <c r="E35" i="6"/>
  <c r="E156" i="9"/>
  <c r="B156" i="9" s="1"/>
  <c r="D70" i="5"/>
  <c r="G315" i="9"/>
  <c r="G316" i="9"/>
  <c r="F298" i="9"/>
  <c r="H315" i="9"/>
  <c r="D202" i="4"/>
  <c r="D373" i="4"/>
  <c r="B248" i="9"/>
  <c r="B283" i="9"/>
  <c r="F537" i="4"/>
  <c r="F607" i="4"/>
  <c r="F150" i="5"/>
  <c r="F277" i="5"/>
  <c r="E5" i="6"/>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F147" i="5" l="1"/>
  <c r="C1152" i="1"/>
  <c r="I1557" i="1"/>
  <c r="H1681" i="1"/>
  <c r="G1681" i="1"/>
  <c r="D1510" i="1"/>
  <c r="I30" i="3"/>
  <c r="F89" i="6"/>
  <c r="C1485" i="1"/>
  <c r="H1478" i="1"/>
  <c r="G1478" i="1"/>
  <c r="H1439" i="1"/>
  <c r="G1439" i="1"/>
  <c r="G1435" i="1"/>
  <c r="H1435" i="1"/>
  <c r="G1432" i="1"/>
  <c r="H1432" i="1"/>
  <c r="G1409" i="1"/>
  <c r="H1409" i="1"/>
  <c r="E310" i="9"/>
  <c r="B310" i="9" s="1"/>
  <c r="H1301" i="1"/>
  <c r="G1301" i="1"/>
  <c r="G1295" i="1"/>
  <c r="H1295" i="1"/>
  <c r="G1281" i="1"/>
  <c r="C1278" i="1"/>
  <c r="F274" i="5"/>
  <c r="H1268" i="1"/>
  <c r="G1268" i="1"/>
  <c r="H1256" i="1"/>
  <c r="G1256" i="1"/>
  <c r="H1252" i="1"/>
  <c r="G1252" i="1"/>
  <c r="E177" i="5"/>
  <c r="H1224" i="1"/>
  <c r="G1224" i="1"/>
  <c r="H1215" i="1"/>
  <c r="G1215" i="1"/>
  <c r="G1208" i="1"/>
  <c r="H1208" i="1"/>
  <c r="G1201" i="1"/>
  <c r="H1201" i="1"/>
  <c r="G1190" i="1"/>
  <c r="H1190" i="1"/>
  <c r="G1185" i="1"/>
  <c r="H1185" i="1"/>
  <c r="D1182" i="1"/>
  <c r="H336" i="9"/>
  <c r="H1176" i="1"/>
  <c r="G1176" i="1"/>
  <c r="H1170" i="1"/>
  <c r="G1170" i="1"/>
  <c r="G1155" i="1"/>
  <c r="H1155" i="1"/>
  <c r="E316" i="9"/>
  <c r="B316" i="9" s="1"/>
  <c r="G1148" i="1"/>
  <c r="H1148" i="1"/>
  <c r="H1141" i="1"/>
  <c r="G1141" i="1"/>
  <c r="G1132" i="1"/>
  <c r="H1132" i="1"/>
  <c r="G1125" i="1"/>
  <c r="H1125" i="1"/>
  <c r="H1112" i="1"/>
  <c r="G1112" i="1"/>
  <c r="G1081" i="1"/>
  <c r="H1081" i="1"/>
  <c r="G1076" i="1"/>
  <c r="H1076" i="1"/>
  <c r="G1061" i="1"/>
  <c r="H1061" i="1"/>
  <c r="H1057" i="1"/>
  <c r="G1057" i="1"/>
  <c r="H1050" i="1"/>
  <c r="G1050" i="1"/>
  <c r="G1046" i="1"/>
  <c r="H1046" i="1"/>
  <c r="G1040" i="1"/>
  <c r="H1040" i="1"/>
  <c r="H1034" i="1"/>
  <c r="G1034" i="1"/>
  <c r="D1017" i="1"/>
  <c r="E7" i="5"/>
  <c r="H1024" i="1"/>
  <c r="G1024" i="1"/>
  <c r="G1013" i="1"/>
  <c r="H1013" i="1"/>
  <c r="H1602" i="1"/>
  <c r="G1602" i="1"/>
  <c r="C1583" i="1"/>
  <c r="D44" i="8"/>
  <c r="H1585" i="1"/>
  <c r="G1585" i="1"/>
  <c r="F629" i="4"/>
  <c r="C623" i="1"/>
  <c r="H421" i="1"/>
  <c r="G421" i="1"/>
  <c r="H388" i="1"/>
  <c r="G388" i="1"/>
  <c r="H336" i="1"/>
  <c r="G336" i="1"/>
  <c r="H317" i="1"/>
  <c r="G317" i="1"/>
  <c r="H309" i="1"/>
  <c r="G309" i="1"/>
  <c r="H305" i="1"/>
  <c r="G305" i="1"/>
  <c r="H293" i="1"/>
  <c r="G293" i="1"/>
  <c r="H285" i="1"/>
  <c r="G285" i="1"/>
  <c r="H279" i="1"/>
  <c r="G279" i="1"/>
  <c r="H259" i="1"/>
  <c r="G259" i="1"/>
  <c r="G253" i="1"/>
  <c r="H253" i="1"/>
  <c r="F230" i="4"/>
  <c r="G233" i="1"/>
  <c r="H233" i="1"/>
  <c r="C217" i="1"/>
  <c r="F221" i="4"/>
  <c r="H161" i="1"/>
  <c r="G161" i="1"/>
  <c r="C149" i="1"/>
  <c r="H24" i="9"/>
  <c r="E24" i="9" s="1"/>
  <c r="B24" i="9" s="1"/>
  <c r="C136" i="1"/>
  <c r="F140" i="4"/>
  <c r="F134" i="4"/>
  <c r="C130" i="1"/>
  <c r="H103" i="1"/>
  <c r="G103" i="1"/>
  <c r="D1223" i="1"/>
  <c r="H339" i="9"/>
  <c r="I1576" i="1"/>
  <c r="I1543" i="1"/>
  <c r="I1580" i="1"/>
  <c r="I1578" i="1"/>
  <c r="H1087" i="1"/>
  <c r="G1087" i="1"/>
  <c r="D149" i="1"/>
  <c r="E152" i="4"/>
  <c r="D304" i="1"/>
  <c r="E308" i="4"/>
  <c r="D303" i="1" s="1"/>
  <c r="C642" i="1"/>
  <c r="F648" i="4"/>
  <c r="H331" i="1"/>
  <c r="G331" i="1"/>
  <c r="C258" i="1"/>
  <c r="F262" i="4"/>
  <c r="G130" i="1"/>
  <c r="H130" i="1"/>
  <c r="G40" i="1"/>
  <c r="H40" i="1"/>
  <c r="G13" i="1"/>
  <c r="H13" i="1"/>
  <c r="C3" i="1"/>
  <c r="F7" i="4"/>
  <c r="D7" i="5"/>
  <c r="F12" i="5"/>
  <c r="H1018" i="1"/>
  <c r="G1018" i="1"/>
  <c r="G1424" i="1"/>
  <c r="H1424" i="1"/>
  <c r="F228" i="9"/>
  <c r="B228" i="9" s="1"/>
  <c r="B207" i="9"/>
  <c r="I1565" i="1"/>
  <c r="D1093" i="1"/>
  <c r="E69" i="5"/>
  <c r="D308" i="4"/>
  <c r="I34" i="3"/>
  <c r="D1555" i="1"/>
  <c r="D485" i="1"/>
  <c r="E430" i="4"/>
  <c r="D424" i="1" s="1"/>
  <c r="H33" i="3"/>
  <c r="C1538" i="1"/>
  <c r="C516" i="1"/>
  <c r="H526" i="1"/>
  <c r="G526" i="1"/>
  <c r="F479" i="4"/>
  <c r="C473" i="1"/>
  <c r="F466" i="4"/>
  <c r="C460" i="1"/>
  <c r="F431" i="4"/>
  <c r="C425" i="1"/>
  <c r="F406" i="4"/>
  <c r="C401" i="1"/>
  <c r="G369" i="1"/>
  <c r="F321" i="4"/>
  <c r="C316" i="1"/>
  <c r="F309" i="4"/>
  <c r="C304" i="1"/>
  <c r="H422" i="1"/>
  <c r="G242" i="1"/>
  <c r="C226" i="1"/>
  <c r="F164" i="4"/>
  <c r="C160" i="1"/>
  <c r="F82" i="4"/>
  <c r="C78" i="1"/>
  <c r="H49" i="1"/>
  <c r="F49" i="4"/>
  <c r="C45" i="1"/>
  <c r="F296" i="5"/>
  <c r="C1300" i="1"/>
  <c r="G338" i="9"/>
  <c r="E338" i="9" s="1"/>
  <c r="B338" i="9" s="1"/>
  <c r="C1207" i="1"/>
  <c r="F203" i="5"/>
  <c r="F135" i="5"/>
  <c r="C1140" i="1"/>
  <c r="G1068" i="1"/>
  <c r="H1068" i="1"/>
  <c r="C1017" i="1"/>
  <c r="F129" i="6"/>
  <c r="C1525" i="1"/>
  <c r="E141" i="6"/>
  <c r="D1401" i="1"/>
  <c r="I27" i="3"/>
  <c r="I28" i="3"/>
  <c r="D1431" i="1"/>
  <c r="E5" i="7"/>
  <c r="D1539" i="1"/>
  <c r="F106" i="4"/>
  <c r="C102" i="1"/>
  <c r="F491" i="4"/>
  <c r="C485" i="1"/>
  <c r="E6" i="4"/>
  <c r="D251" i="5"/>
  <c r="F255" i="5"/>
  <c r="C1259" i="1"/>
  <c r="F373" i="4"/>
  <c r="C368" i="1"/>
  <c r="D141" i="6"/>
  <c r="G348" i="9" s="1"/>
  <c r="E348" i="9" s="1"/>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E314" i="9"/>
  <c r="B314" i="9" s="1"/>
  <c r="I1561" i="1"/>
  <c r="D152" i="4"/>
  <c r="E315" i="9"/>
  <c r="B315" i="9" s="1"/>
  <c r="F43" i="4"/>
  <c r="C39" i="1"/>
  <c r="E180" i="9"/>
  <c r="B180" i="9" s="1"/>
  <c r="F70" i="5"/>
  <c r="D69" i="5"/>
  <c r="C1075" i="1"/>
  <c r="F361" i="4"/>
  <c r="D6" i="4"/>
  <c r="I1568" i="1"/>
  <c r="G1152" i="1" l="1"/>
  <c r="H1152" i="1"/>
  <c r="H1485" i="1"/>
  <c r="G1485" i="1"/>
  <c r="G1278" i="1"/>
  <c r="H1278" i="1"/>
  <c r="E176" i="5"/>
  <c r="D1180" i="1" s="1"/>
  <c r="D1181" i="1"/>
  <c r="I24" i="3"/>
  <c r="E339" i="9"/>
  <c r="B339" i="9" s="1"/>
  <c r="E336" i="9"/>
  <c r="B336" i="9" s="1"/>
  <c r="I23" i="3"/>
  <c r="D1074" i="1"/>
  <c r="I22" i="3"/>
  <c r="E6" i="5"/>
  <c r="D1012" i="1"/>
  <c r="H1017" i="1"/>
  <c r="G1017" i="1"/>
  <c r="C1012" i="1"/>
  <c r="F7" i="5"/>
  <c r="H22" i="3"/>
  <c r="H19" i="9"/>
  <c r="E19" i="9" s="1"/>
  <c r="B19" i="9" s="1"/>
  <c r="C1621" i="1"/>
  <c r="I39" i="3"/>
  <c r="G1583" i="1"/>
  <c r="H1583" i="1"/>
  <c r="G623" i="1"/>
  <c r="H623" i="1"/>
  <c r="E417" i="4"/>
  <c r="D412" i="1" s="1"/>
  <c r="F308" i="4"/>
  <c r="C303" i="1"/>
  <c r="G642" i="1"/>
  <c r="H642" i="1"/>
  <c r="H258" i="1"/>
  <c r="G258" i="1"/>
  <c r="G226" i="1"/>
  <c r="H226" i="1"/>
  <c r="H217" i="1"/>
  <c r="G217" i="1"/>
  <c r="D148" i="1"/>
  <c r="E299" i="4"/>
  <c r="I18" i="3"/>
  <c r="G136" i="1"/>
  <c r="H136" i="1"/>
  <c r="H3" i="1"/>
  <c r="G3" i="1"/>
  <c r="H149" i="1"/>
  <c r="G149" i="1"/>
  <c r="H516" i="1"/>
  <c r="G516" i="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D417" i="4"/>
  <c r="H356" i="1"/>
  <c r="G356" i="1"/>
  <c r="G1223" i="1"/>
  <c r="H1223" i="1"/>
  <c r="H368" i="1"/>
  <c r="G368" i="1"/>
  <c r="H1075" i="1"/>
  <c r="G1075" i="1"/>
  <c r="E418" i="4"/>
  <c r="D413" i="1" s="1"/>
  <c r="D355" i="1"/>
  <c r="I25" i="3"/>
  <c r="D1255" i="1"/>
  <c r="G269" i="1"/>
  <c r="H269"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D1011" i="1"/>
  <c r="H1012" i="1"/>
  <c r="G1012" i="1"/>
  <c r="H1621" i="1"/>
  <c r="G1621" i="1"/>
  <c r="H303" i="1"/>
  <c r="G303" i="1"/>
  <c r="E300" i="4"/>
  <c r="E301" i="4"/>
  <c r="D297" i="1" s="1"/>
  <c r="E423" i="4"/>
  <c r="D418" i="1" s="1"/>
  <c r="D295" i="1"/>
  <c r="H9" i="3"/>
  <c r="K3" i="9" s="1"/>
  <c r="F417" i="4"/>
  <c r="C412" i="1"/>
  <c r="E342" i="9"/>
  <c r="B343" i="9"/>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E299" i="9" l="1"/>
  <c r="B299" i="9" s="1"/>
  <c r="D296" i="1"/>
  <c r="F300" i="4"/>
  <c r="E424" i="4"/>
  <c r="E425" i="4"/>
  <c r="D420" i="1" s="1"/>
  <c r="E644" i="4"/>
  <c r="H20" i="9"/>
  <c r="I9" i="3"/>
  <c r="C419" i="1"/>
  <c r="H295" i="1"/>
  <c r="G295" i="1"/>
  <c r="N3" i="9"/>
  <c r="I11" i="3"/>
  <c r="H633" i="1"/>
  <c r="G633" i="1"/>
  <c r="H8" i="3"/>
  <c r="H1011" i="1"/>
  <c r="G1011" i="1"/>
  <c r="H417" i="1"/>
  <c r="G417" i="1"/>
  <c r="D637" i="1"/>
  <c r="F643" i="4"/>
  <c r="C637" i="1"/>
  <c r="H412" i="1"/>
  <c r="G412" i="1"/>
  <c r="H1180" i="1"/>
  <c r="G1180" i="1"/>
  <c r="G413" i="1"/>
  <c r="H413" i="1"/>
  <c r="D425" i="4"/>
  <c r="D644" i="4"/>
  <c r="F423" i="4"/>
  <c r="C418" i="1"/>
  <c r="G20" i="9"/>
  <c r="F301" i="4"/>
  <c r="C297" i="1"/>
  <c r="H634" i="1"/>
  <c r="G634" i="1"/>
  <c r="G296" i="1" l="1"/>
  <c r="H296" i="1"/>
  <c r="E20" i="9"/>
  <c r="B20" i="9" s="1"/>
  <c r="D419" i="1"/>
  <c r="F424" i="4"/>
  <c r="E646" i="4"/>
  <c r="D638" i="1"/>
  <c r="E645" i="4"/>
  <c r="H418" i="1"/>
  <c r="G418" i="1"/>
  <c r="F644" i="4"/>
  <c r="D646" i="4"/>
  <c r="C638" i="1"/>
  <c r="H637" i="1"/>
  <c r="G637" i="1"/>
  <c r="D645" i="4"/>
  <c r="M3" i="9"/>
  <c r="F425" i="4"/>
  <c r="C420" i="1"/>
  <c r="H297" i="1"/>
  <c r="G297" i="1"/>
  <c r="G419" i="1" l="1"/>
  <c r="H419" i="1"/>
  <c r="E650" i="4"/>
  <c r="D640" i="1"/>
  <c r="E649" i="4"/>
  <c r="D639" i="1"/>
  <c r="H420" i="1"/>
  <c r="G420" i="1"/>
  <c r="F645" i="4"/>
  <c r="D649" i="4"/>
  <c r="C639" i="1"/>
  <c r="F646" i="4"/>
  <c r="D650" i="4"/>
  <c r="G297" i="9" s="1"/>
  <c r="E297" i="9" s="1"/>
  <c r="B297" i="9" s="1"/>
  <c r="C640" i="1"/>
  <c r="H334" i="9"/>
  <c r="G334" i="9"/>
  <c r="H638" i="1"/>
  <c r="G638" i="1"/>
  <c r="E334" i="9" l="1"/>
  <c r="I20" i="3"/>
  <c r="D644" i="1"/>
  <c r="I19" i="3"/>
  <c r="D643" i="1"/>
  <c r="H640" i="1"/>
  <c r="G640" i="1"/>
  <c r="H20" i="3"/>
  <c r="F650" i="4"/>
  <c r="C644" i="1"/>
  <c r="H639" i="1"/>
  <c r="G639" i="1"/>
  <c r="F649" i="4"/>
  <c r="H19" i="3"/>
  <c r="C643" i="1"/>
  <c r="H7" i="3" s="1"/>
  <c r="B334" i="9" l="1"/>
  <c r="E298" i="9"/>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<sst xmlns="http://schemas.openxmlformats.org/spreadsheetml/2006/main" count="4727" uniqueCount="3655">
  <si>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</si>
  <si>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</si>
  <si>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</si>
  <si>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</si>
  <si>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</si>
  <si>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</si>
  <si>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</si>
  <si>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</si>
  <si>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</si>
  <si>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</si>
  <si>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</si>
  <si>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</si>
  <si>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</si>
  <si>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</si>
  <si>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</si>
  <si>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</si>
  <si>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</si>
  <si>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</si>
  <si>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</si>
  <si>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</si>
  <si>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</si>
  <si>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</si>
  <si>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</si>
  <si>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</si>
  <si>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</si>
  <si>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</si>
  <si>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</si>
  <si>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</si>
  <si>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</si>
  <si>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</si>
  <si>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</si>
  <si>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</si>
  <si>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</si>
  <si>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</si>
  <si>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</si>
  <si>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</si>
  <si>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</si>
  <si>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</si>
  <si>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</si>
  <si>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</si>
  <si>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</si>
  <si>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</si>
  <si>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</si>
  <si>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</si>
  <si>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</si>
  <si>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</si>
  <si>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</si>
  <si>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</si>
  <si>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</si>
  <si>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</si>
  <si>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</si>
  <si>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</si>
  <si>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</si>
  <si>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</si>
  <si>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</si>
  <si>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</si>
  <si>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</si>
  <si>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</si>
  <si>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</si>
  <si>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</si>
  <si>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</si>
  <si>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</si>
  <si>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</si>
  <si>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</si>
  <si>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</si>
  <si>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</si>
  <si>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</si>
  <si>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</si>
  <si>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</si>
  <si>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</si>
  <si>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</si>
  <si>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</si>
  <si>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</si>
  <si>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</si>
  <si>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</si>
  <si>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</si>
  <si>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</si>
  <si>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</si>
  <si>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</si>
  <si>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</si>
  <si>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</si>
  <si>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</si>
  <si>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</si>
  <si>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</si>
  <si>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</si>
  <si>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</si>
  <si>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</si>
  <si>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</si>
  <si>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</si>
  <si>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</si>
  <si>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</si>
  <si>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</si>
  <si>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</si>
  <si>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</si>
  <si>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</si>
  <si>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</si>
  <si>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</si>
  <si>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</si>
  <si>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</si>
  <si>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</si>
  <si>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</si>
  <si>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</si>
  <si>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</si>
  <si>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</si>
  <si>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</si>
  <si>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</si>
  <si>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</si>
  <si>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</si>
  <si>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</si>
  <si>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</si>
  <si>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</si>
  <si>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</si>
  <si>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</si>
  <si>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</si>
  <si>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</si>
  <si>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</si>
  <si>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</si>
  <si>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</si>
  <si>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</si>
  <si>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</si>
  <si>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</si>
  <si>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</si>
  <si>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</si>
  <si>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</si>
  <si>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</si>
  <si>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</si>
  <si>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</si>
  <si>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</si>
  <si>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</si>
  <si>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</si>
  <si>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</si>
  <si>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</si>
  <si>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</si>
  <si>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</si>
  <si>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</si>
  <si>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</si>
  <si>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</si>
  <si>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</si>
  <si>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</si>
  <si>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</si>
  <si>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</si>
  <si>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</si>
  <si>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</si>
  <si>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</si>
  <si>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</si>
  <si>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</si>
  <si>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</si>
  <si>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</si>
  <si>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</si>
  <si>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</si>
  <si>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</si>
  <si>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</si>
  <si>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</si>
  <si>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</si>
  <si>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</si>
  <si>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</si>
  <si>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</si>
  <si>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</si>
  <si>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</si>
  <si>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</si>
  <si>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</si>
  <si>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</si>
  <si>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</si>
  <si>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</si>
  <si>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</si>
  <si>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</si>
  <si>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</si>
  <si>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</si>
  <si>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</si>
  <si>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</si>
  <si>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</si>
  <si>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</si>
  <si>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</si>
  <si>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</si>
  <si>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</si>
  <si>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</si>
  <si>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</si>
  <si>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</si>
  <si>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</si>
  <si>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</si>
  <si>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</si>
  <si>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</si>
  <si>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</si>
  <si>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</si>
  <si>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</si>
  <si>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</si>
  <si>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</si>
  <si>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</si>
  <si>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</si>
  <si>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</si>
  <si>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</si>
  <si>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</si>
  <si>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</si>
  <si>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</si>
  <si>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</si>
  <si>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</si>
  <si>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</si>
  <si>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</si>
  <si>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</si>
  <si>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</si>
  <si>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</si>
  <si>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</si>
  <si>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</si>
  <si>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</si>
  <si>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</si>
  <si>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</si>
  <si>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</si>
  <si>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</si>
  <si>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</si>
  <si>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</si>
  <si>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</si>
  <si>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</si>
  <si>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</si>
  <si>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</si>
  <si>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</si>
  <si>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</si>
  <si>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</si>
  <si>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</si>
  <si>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</si>
  <si>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</si>
  <si>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</si>
  <si>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</si>
  <si>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</si>
  <si>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</si>
  <si>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</si>
  <si>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</si>
  <si>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</si>
  <si>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</si>
  <si>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</si>
  <si>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</si>
  <si>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</si>
  <si>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</si>
  <si>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</si>
  <si>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</si>
  <si>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</si>
  <si>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</si>
  <si>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</si>
  <si>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</si>
  <si>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</si>
  <si>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</si>
  <si>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</si>
  <si>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</si>
  <si>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</si>
  <si>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</si>
  <si>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</si>
  <si>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</si>
  <si>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</si>
  <si>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</si>
  <si>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</si>
  <si>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</si>
  <si>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</si>
  <si>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</si>
  <si>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</si>
  <si>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</si>
  <si>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</si>
  <si>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</si>
  <si>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</si>
  <si>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</si>
  <si>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</si>
  <si>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</si>
  <si>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</si>
  <si>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</si>
  <si>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</si>
  <si>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</si>
  <si>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</si>
  <si>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</si>
  <si>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</si>
  <si>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</si>
  <si>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</si>
  <si>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</si>
  <si>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</si>
  <si>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</si>
  <si>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</si>
  <si>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</si>
  <si>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</si>
  <si>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</si>
  <si>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</si>
  <si>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</si>
  <si>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</si>
  <si>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</si>
  <si>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</si>
  <si>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</si>
  <si>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</si>
  <si>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</si>
  <si>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</si>
  <si>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</si>
  <si>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</si>
  <si>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</si>
  <si>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</si>
  <si>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</si>
  <si>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</si>
  <si>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</si>
  <si>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</si>
  <si>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</si>
  <si>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</si>
  <si>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</si>
  <si>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</si>
  <si>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</si>
  <si>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</si>
  <si>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</si>
  <si>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</si>
  <si>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</si>
  <si>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</si>
  <si>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</si>
  <si>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</si>
  <si>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</si>
  <si>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</si>
  <si>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</si>
  <si>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</si>
  <si>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</si>
  <si>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</si>
  <si>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</si>
  <si>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</si>
  <si>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</si>
  <si>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</si>
  <si>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</si>
  <si>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</si>
  <si>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</si>
  <si>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</si>
  <si>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</si>
  <si>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</si>
  <si>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</si>
  <si>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</si>
  <si>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</si>
  <si>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</si>
  <si>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</si>
  <si>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</si>
  <si>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</si>
  <si>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</si>
  <si>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</si>
  <si>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</si>
  <si>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</si>
  <si>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</si>
  <si>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</si>
  <si>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</si>
  <si>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</si>
  <si>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</si>
  <si>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</si>
  <si>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</si>
  <si>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</si>
  <si>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</si>
  <si>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</si>
  <si>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</si>
  <si>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</si>
  <si>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</si>
  <si>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</si>
  <si>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</si>
  <si>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</si>
  <si>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</si>
  <si>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</si>
  <si>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</si>
  <si>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</si>
  <si>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</si>
  <si>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</si>
  <si>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</si>
  <si>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</si>
  <si>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</si>
  <si>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</si>
  <si>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</si>
  <si>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</si>
  <si>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</si>
  <si>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</si>
  <si>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</si>
  <si>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</si>
  <si>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</si>
  <si>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</si>
  <si>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</si>
  <si>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</si>
  <si>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</si>
  <si>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</si>
  <si>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</si>
  <si>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</si>
  <si>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</si>
  <si>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</si>
  <si>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</si>
  <si>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</si>
  <si>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</si>
  <si>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</si>
  <si>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</si>
  <si>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</si>
  <si>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</si>
  <si>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</si>
  <si>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</si>
  <si>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</si>
  <si>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</si>
  <si>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</si>
  <si>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</si>
  <si>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</si>
  <si>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</si>
  <si>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</si>
  <si>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</si>
  <si>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</si>
  <si>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</si>
  <si>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</si>
  <si>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</si>
  <si>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</si>
  <si>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</si>
  <si>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</si>
  <si>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</si>
  <si>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</si>
  <si>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</si>
  <si>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</si>
  <si>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</si>
  <si>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</si>
  <si>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</si>
  <si>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</si>
  <si>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</si>
  <si>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</si>
  <si>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</si>
  <si>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</si>
  <si>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</si>
  <si>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</si>
  <si>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</si>
  <si>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</si>
  <si>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</si>
  <si>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</si>
  <si>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</si>
  <si>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</si>
  <si>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</si>
  <si>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</si>
  <si>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</si>
  <si>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</si>
  <si>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</si>
  <si>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</si>
  <si>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</si>
  <si>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</si>
  <si>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</si>
  <si>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</si>
  <si>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</si>
  <si>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</si>
  <si>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</si>
  <si>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</si>
  <si>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</si>
  <si>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</si>
  <si>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</si>
  <si>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</si>
  <si>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</si>
  <si>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</si>
  <si>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</si>
  <si>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</si>
  <si>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</si>
  <si>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</si>
  <si>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</si>
  <si>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</si>
  <si>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</si>
  <si>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</si>
  <si>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</si>
  <si>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</si>
  <si>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</si>
  <si>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</si>
  <si>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</si>
  <si>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</si>
  <si>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</si>
  <si>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</si>
  <si>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</si>
  <si>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</si>
  <si>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</si>
  <si>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</si>
  <si>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</si>
  <si>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</si>
  <si>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</si>
  <si>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</si>
  <si>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</si>
  <si>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</si>
  <si>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</si>
  <si>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</si>
  <si>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</si>
  <si>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</si>
  <si>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</si>
  <si>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</si>
  <si>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</si>
  <si>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</si>
  <si>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</si>
  <si>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</si>
  <si>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</si>
  <si>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</si>
  <si>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</si>
  <si>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</si>
  <si>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</si>
  <si>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</si>
  <si>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</si>
  <si>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</si>
  <si>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</si>
  <si>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</si>
  <si>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</si>
  <si>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</si>
  <si>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</si>
  <si>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</si>
  <si>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</si>
  <si>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</si>
  <si>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</si>
  <si>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</si>
  <si>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</si>
  <si>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</si>
  <si>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</si>
  <si>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</si>
  <si>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</si>
  <si>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</si>
  <si>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</si>
  <si>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</si>
  <si>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</si>
  <si>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</si>
  <si>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</si>
  <si>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</si>
  <si>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</si>
  <si>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</si>
  <si>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</si>
  <si>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</si>
  <si>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</si>
  <si>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</si>
  <si>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</si>
  <si>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</si>
  <si>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</si>
  <si>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</si>
  <si>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</si>
  <si>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</si>
  <si>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</si>
  <si>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</si>
  <si>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</si>
  <si>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</si>
  <si>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</si>
  <si>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</si>
  <si>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</si>
  <si>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</si>
  <si>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</si>
  <si>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</si>
  <si>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</si>
  <si>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</si>
  <si>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</si>
  <si>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</si>
  <si>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</si>
  <si>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</si>
  <si>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</si>
  <si>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</si>
  <si>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</si>
  <si>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</si>
  <si>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</si>
  <si>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</si>
  <si>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</si>
  <si>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</si>
  <si>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</si>
  <si>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</si>
  <si>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</si>
  <si>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</si>
  <si>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</si>
  <si>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</si>
  <si>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</si>
  <si>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</si>
  <si>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</si>
  <si>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</si>
  <si>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</si>
  <si>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</si>
  <si>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</si>
  <si>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</si>
  <si>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</si>
  <si>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</si>
  <si>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</si>
  <si>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</si>
  <si>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</si>
  <si>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</si>
  <si>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</si>
  <si>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</si>
  <si>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</si>
  <si>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</si>
  <si>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</si>
  <si>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</si>
  <si>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</si>
  <si>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</si>
  <si>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</si>
  <si>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</si>
  <si>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</si>
  <si>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</si>
  <si>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</si>
  <si>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</si>
  <si>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</si>
  <si>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</si>
  <si>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</si>
  <si>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</si>
  <si>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</si>
  <si>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</si>
  <si>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</si>
  <si>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</si>
  <si>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</si>
  <si>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</si>
  <si>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</si>
  <si>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</si>
  <si>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</si>
  <si>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</si>
  <si>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</si>
  <si>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</si>
  <si>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</si>
  <si>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</si>
  <si>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</si>
  <si>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</si>
  <si>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</si>
  <si>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</si>
  <si>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</si>
  <si>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</si>
  <si>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</si>
  <si>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</si>
  <si>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</si>
  <si>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</si>
  <si>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</si>
  <si>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</si>
  <si>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</si>
  <si>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</si>
  <si>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</si>
  <si>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</si>
  <si>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</si>
  <si>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</si>
  <si>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</si>
  <si>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</si>
  <si>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</si>
  <si>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</si>
  <si>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</si>
  <si>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</si>
  <si>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</si>
  <si>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</si>
  <si>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</si>
  <si>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</si>
  <si>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</si>
  <si>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</si>
  <si>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</si>
  <si>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</si>
  <si>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</si>
  <si>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</si>
  <si>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</si>
  <si>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</si>
  <si>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</si>
  <si>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</si>
  <si>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</si>
  <si>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</si>
  <si>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</si>
  <si>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</si>
  <si>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</si>
  <si>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</si>
  <si>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</si>
  <si>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</si>
  <si>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</si>
  <si>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</si>
  <si>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</si>
  <si>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</si>
  <si>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</si>
  <si>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</si>
  <si>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</si>
  <si>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</si>
  <si>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</si>
  <si>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</si>
  <si>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</si>
  <si>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</si>
  <si>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</si>
  <si>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</si>
  <si>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</si>
  <si>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</si>
  <si>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</si>
  <si>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</si>
  <si>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</si>
  <si>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</si>
  <si>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</si>
  <si>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</si>
  <si>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</si>
  <si>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</si>
  <si>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</si>
  <si>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</si>
  <si>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</si>
  <si>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</si>
  <si>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</si>
  <si>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</si>
  <si>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</si>
  <si>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</si>
  <si>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</si>
  <si>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</si>
  <si>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</si>
  <si>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</si>
  <si>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</si>
  <si>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</si>
  <si>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</si>
  <si>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</si>
  <si>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</si>
  <si>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</si>
  <si>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</si>
  <si>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</si>
  <si>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</si>
  <si>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</si>
  <si>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</si>
  <si>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</si>
  <si>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</si>
  <si>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</si>
  <si>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</si>
  <si>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</si>
  <si>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</si>
  <si>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</si>
  <si>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</si>
  <si>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</si>
  <si>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</si>
  <si>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</si>
  <si>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</si>
  <si>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</si>
  <si>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</si>
  <si>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</si>
  <si>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</si>
  <si>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</si>
  <si>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</si>
  <si>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</si>
  <si>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</si>
  <si>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</si>
  <si>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</si>
  <si>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</si>
  <si>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</si>
  <si>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</si>
  <si>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</si>
  <si>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</si>
  <si>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</si>
  <si>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</si>
  <si>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</si>
  <si>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</si>
  <si>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</si>
  <si>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</si>
  <si>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</si>
  <si>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</si>
  <si>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</si>
  <si>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</si>
  <si>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</si>
  <si>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</si>
  <si>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</si>
  <si>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</si>
  <si>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</si>
  <si>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</si>
  <si>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</si>
  <si>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</si>
  <si>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</si>
  <si>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</si>
  <si>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</si>
  <si>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</si>
  <si>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</si>
  <si>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</si>
  <si>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</si>
  <si>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</si>
  <si>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</si>
  <si>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</si>
  <si>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</si>
  <si>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</si>
  <si>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</si>
  <si>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</si>
  <si>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</si>
  <si>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</si>
  <si>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</si>
  <si>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</si>
  <si>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</si>
  <si>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</si>
  <si>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</si>
  <si>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</si>
  <si>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</si>
  <si>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</si>
  <si>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</si>
  <si>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</si>
  <si>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</si>
  <si>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</si>
  <si>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</si>
  <si>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</si>
  <si>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</si>
  <si>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</si>
  <si>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</si>
  <si>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</si>
  <si>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</si>
  <si>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</si>
  <si>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</si>
  <si>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</si>
  <si>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</si>
  <si>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</si>
  <si>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</si>
  <si>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</si>
  <si>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</si>
  <si>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</si>
  <si>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</si>
  <si>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</si>
  <si>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</si>
  <si>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</si>
  <si>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</si>
  <si>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</si>
  <si>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</si>
  <si>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</si>
  <si>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</si>
  <si>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</si>
  <si>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</si>
  <si>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</si>
  <si>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</si>
  <si>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</si>
  <si>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</si>
  <si>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</si>
  <si>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</si>
  <si>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</si>
  <si>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</si>
  <si>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</si>
  <si>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</si>
  <si>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</si>
  <si>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</si>
  <si>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</si>
  <si>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</si>
  <si>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</si>
  <si>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</si>
  <si>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</si>
  <si>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</si>
  <si>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</si>
  <si>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</si>
  <si>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</si>
  <si>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</si>
  <si>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</si>
  <si>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</si>
  <si>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</si>
  <si>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</si>
  <si>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</si>
  <si>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</si>
  <si>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</si>
  <si>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</si>
  <si>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</si>
  <si>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</si>
  <si>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</si>
  <si>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</si>
  <si>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</si>
  <si>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</si>
  <si>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</si>
  <si>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</si>
  <si>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</si>
  <si>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</si>
  <si>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</si>
  <si>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</si>
  <si>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</si>
  <si>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</si>
  <si>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</si>
  <si>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</si>
  <si>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</si>
  <si>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</si>
  <si>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</si>
  <si>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</si>
  <si>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</si>
  <si>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</si>
  <si>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</si>
  <si>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</si>
  <si>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</si>
  <si>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</si>
  <si>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</si>
  <si>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</si>
  <si>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</si>
  <si>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</si>
  <si>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</si>
  <si>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</si>
  <si>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</si>
  <si>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</si>
  <si>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</si>
  <si>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</si>
  <si>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</si>
  <si>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</si>
  <si>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</si>
  <si>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</si>
  <si>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</si>
  <si>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</si>
  <si>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</si>
  <si>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</si>
  <si>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</si>
  <si>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</si>
  <si>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</si>
  <si>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</si>
  <si>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</si>
  <si>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</si>
  <si>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</si>
  <si>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</si>
  <si>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</si>
  <si>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</si>
  <si>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</si>
  <si>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</si>
  <si>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</si>
  <si>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</si>
  <si>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</si>
  <si>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</si>
  <si>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</si>
  <si>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</si>
  <si>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</si>
  <si>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</si>
  <si>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</si>
  <si>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</si>
  <si>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</si>
  <si>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</si>
  <si>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</si>
  <si>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</si>
  <si>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</si>
  <si>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</si>
  <si>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</si>
  <si>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</si>
  <si>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</si>
  <si>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</si>
  <si>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</si>
  <si>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</si>
  <si>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</si>
  <si>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</si>
  <si>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</si>
  <si>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</si>
  <si>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</si>
  <si>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</si>
  <si>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</si>
  <si>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</si>
  <si>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</si>
  <si>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</si>
  <si>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</si>
  <si>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</si>
  <si>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</si>
  <si>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</si>
  <si>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</si>
  <si>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</si>
  <si>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</si>
  <si>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</si>
  <si>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</si>
  <si>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</si>
  <si>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</si>
  <si>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</si>
  <si>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</si>
  <si>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</si>
  <si>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</si>
  <si>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</si>
  <si>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</si>
  <si>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</si>
  <si>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</si>
  <si>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</si>
  <si>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</si>
  <si>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</si>
  <si>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</si>
  <si>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</si>
  <si>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</si>
  <si>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</si>
  <si>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</si>
  <si>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</si>
  <si>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</si>
  <si>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</si>
  <si>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</si>
  <si>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</si>
  <si>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</si>
  <si>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</si>
  <si>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</si>
  <si>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</si>
  <si>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</si>
  <si>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</si>
  <si>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</si>
  <si>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</si>
  <si>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</si>
  <si>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</si>
  <si>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</si>
  <si>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</si>
  <si>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</si>
  <si>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</si>
  <si>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</si>
  <si>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</si>
  <si>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</si>
  <si>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</si>
  <si>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</si>
  <si>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</si>
  <si>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</si>
  <si>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</si>
  <si>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</si>
  <si>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</si>
  <si>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</si>
  <si>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</si>
  <si>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</si>
  <si>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</si>
  <si>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</si>
  <si>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</si>
  <si>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</si>
  <si>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</si>
  <si>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</si>
  <si>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</si>
  <si>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</si>
  <si>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</si>
  <si>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</si>
  <si>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</si>
  <si>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</si>
  <si>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</si>
  <si>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</si>
  <si>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</si>
  <si>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</si>
  <si>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</si>
  <si>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</si>
  <si>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</si>
  <si>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</si>
  <si>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</si>
  <si>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</si>
  <si>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</si>
  <si>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</si>
  <si>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</si>
  <si>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</si>
  <si>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</si>
  <si>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</si>
  <si>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</si>
  <si>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</si>
  <si>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</si>
  <si>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</si>
  <si>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</si>
  <si>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</si>
  <si>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</si>
  <si>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</si>
  <si>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</si>
  <si>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</si>
  <si>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</si>
  <si>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</si>
  <si>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</si>
  <si>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</si>
  <si>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</si>
  <si>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</si>
  <si>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</si>
  <si>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</si>
  <si>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</si>
  <si>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</si>
  <si>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</si>
  <si>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</si>
  <si>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</si>
  <si>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</si>
  <si>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</si>
  <si>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</si>
  <si>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</si>
  <si>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</si>
  <si>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</si>
  <si>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</si>
  <si>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</si>
  <si>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</si>
  <si>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</si>
  <si>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</si>
  <si>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</si>
  <si>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</si>
  <si>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</si>
  <si>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</si>
  <si>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</si>
  <si>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</si>
  <si>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</si>
  <si>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</si>
  <si>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</si>
  <si>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</si>
  <si>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</si>
  <si>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</si>
  <si>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</si>
  <si>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</si>
  <si>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</si>
  <si>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</si>
  <si>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</si>
  <si>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</si>
  <si>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</si>
  <si>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</si>
  <si>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</si>
  <si>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</si>
  <si>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</si>
  <si>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</si>
  <si>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</si>
  <si>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</si>
  <si>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</si>
  <si>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</si>
  <si>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</si>
  <si>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</si>
  <si>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</si>
  <si>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</si>
  <si>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</si>
  <si>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</si>
  <si>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</si>
  <si>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</si>
  <si>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</si>
  <si>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</si>
  <si>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</si>
  <si>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</si>
  <si>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</si>
  <si>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</si>
  <si>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</si>
  <si>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</si>
  <si>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</si>
  <si>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</si>
  <si>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</si>
  <si>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</si>
  <si>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</si>
  <si>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</si>
  <si>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</si>
  <si>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</si>
  <si>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</si>
  <si>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</si>
  <si>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</si>
  <si>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</si>
  <si>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</si>
  <si>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</si>
  <si>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</si>
  <si>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</si>
  <si>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</si>
  <si>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</si>
  <si>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</si>
  <si>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</si>
  <si>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</si>
  <si>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</si>
  <si>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</si>
  <si>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</si>
  <si>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</si>
  <si>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</si>
  <si>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</si>
  <si>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</si>
  <si>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</si>
  <si>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</si>
  <si>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</si>
  <si>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</si>
  <si>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</si>
  <si>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</si>
  <si>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</si>
  <si>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</si>
  <si>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</si>
  <si>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</si>
  <si>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</si>
  <si>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</si>
  <si>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</si>
  <si>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</si>
  <si>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</si>
  <si>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</si>
  <si>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</si>
  <si>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</si>
  <si>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</si>
  <si>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</si>
  <si>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</si>
  <si>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</si>
  <si>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</si>
  <si>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</si>
  <si>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</si>
  <si>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</si>
  <si>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</si>
  <si>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</si>
  <si>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</si>
  <si>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</si>
  <si>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</si>
  <si>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</si>
  <si>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</si>
  <si>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</si>
  <si>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</si>
  <si>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</si>
  <si>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</si>
  <si>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</si>
  <si>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</si>
  <si>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</si>
  <si>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</si>
  <si>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</si>
  <si>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</si>
  <si>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</si>
  <si>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</si>
  <si>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</si>
  <si>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</si>
  <si>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</si>
  <si>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</si>
  <si>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</si>
  <si>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</si>
  <si>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</si>
  <si>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</si>
  <si>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</si>
  <si>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</si>
  <si>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</si>
  <si>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</si>
  <si>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</si>
  <si>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</si>
  <si>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</si>
  <si>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</si>
  <si>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</si>
  <si>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</si>
  <si>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</si>
  <si>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</si>
  <si>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</si>
  <si>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</si>
  <si>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</si>
  <si>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</si>
  <si>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</si>
  <si>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</si>
  <si>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</si>
  <si>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</si>
  <si>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</si>
  <si>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</si>
  <si>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</si>
  <si>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</si>
  <si>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</si>
  <si>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</si>
  <si>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</si>
  <si>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</si>
  <si>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</si>
  <si>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</si>
  <si>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</si>
  <si>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</si>
  <si>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</si>
  <si>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</si>
  <si>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</si>
  <si>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</si>
  <si>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</si>
  <si>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</si>
  <si>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</si>
  <si>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</si>
  <si>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</si>
  <si>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</si>
  <si>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</si>
  <si>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</si>
  <si>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</si>
  <si>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</si>
  <si>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</si>
  <si>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</si>
  <si>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</si>
  <si>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</si>
  <si>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</si>
  <si>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</si>
  <si>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</si>
  <si>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</si>
  <si>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</si>
  <si>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</si>
  <si>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</si>
  <si>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</si>
  <si>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</si>
  <si>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</si>
  <si>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</si>
  <si>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</si>
  <si>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</si>
  <si>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</si>
  <si>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</si>
  <si>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</si>
  <si>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</si>
  <si>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</si>
  <si>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</si>
  <si>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</si>
  <si>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</si>
  <si>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</si>
  <si>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</si>
  <si>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</si>
  <si>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</si>
  <si>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</si>
  <si>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</si>
  <si>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</si>
  <si>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</si>
  <si>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</si>
  <si>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</si>
  <si>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</si>
  <si>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</si>
  <si>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</si>
  <si>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</si>
  <si>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</si>
  <si>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</si>
  <si>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</si>
  <si>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</si>
  <si>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</si>
  <si>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</si>
  <si>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</si>
  <si>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</si>
  <si>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</si>
  <si>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</si>
  <si>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</si>
  <si>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</si>
  <si>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</si>
  <si>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</si>
  <si>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</si>
  <si>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</si>
  <si>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</si>
  <si>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</si>
  <si>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</si>
  <si>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</si>
  <si>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</si>
  <si>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</si>
  <si>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</si>
  <si>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</si>
  <si>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</si>
  <si>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</si>
  <si>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</si>
  <si>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</si>
  <si>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</si>
  <si>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</si>
  <si>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</si>
  <si>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</si>
  <si>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</si>
  <si>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</si>
  <si>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</si>
  <si>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</si>
  <si>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</si>
  <si>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</si>
  <si>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</si>
  <si>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</si>
  <si>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</si>
  <si>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</si>
  <si>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</si>
  <si>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</si>
  <si>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</si>
  <si>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</si>
  <si>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</si>
  <si>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</si>
  <si>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</si>
  <si>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</si>
  <si>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</si>
  <si>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</si>
  <si>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</si>
  <si>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</si>
  <si>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</si>
  <si>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</si>
  <si>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</si>
  <si>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</si>
  <si>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</si>
  <si>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</si>
  <si>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</si>
  <si>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</si>
  <si>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</si>
  <si>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</si>
  <si>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</si>
  <si>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</si>
  <si>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</si>
  <si>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</si>
  <si>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</si>
  <si>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</si>
  <si>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</si>
  <si>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</si>
  <si>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</si>
  <si>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</si>
  <si>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</si>
  <si>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</si>
  <si>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</si>
  <si>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</si>
  <si>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</si>
  <si>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</si>
  <si>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</si>
  <si>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</si>
  <si>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</si>
  <si>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</si>
  <si>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</si>
  <si>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</si>
  <si>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</si>
  <si>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</si>
  <si>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</si>
  <si>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</si>
  <si>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</si>
  <si>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</si>
  <si>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</si>
  <si>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</si>
  <si>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</si>
  <si>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</si>
  <si>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</si>
  <si>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</si>
  <si>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</si>
  <si>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</si>
  <si>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</si>
  <si>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</si>
  <si>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</si>
  <si>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</si>
  <si>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</si>
  <si>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</si>
  <si>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</si>
  <si>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</si>
  <si>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</si>
  <si>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</si>
  <si>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</si>
  <si>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</si>
  <si>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</si>
  <si>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</si>
  <si>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</si>
  <si>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</si>
  <si>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</si>
  <si>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</si>
  <si>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</si>
  <si>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</si>
  <si>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</si>
  <si>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</si>
  <si>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</si>
  <si>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</si>
  <si>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</si>
  <si>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</si>
  <si>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</si>
  <si>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</si>
  <si>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</si>
  <si>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</si>
  <si>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</si>
  <si>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</si>
  <si>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</si>
  <si>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</si>
  <si>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</si>
  <si>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</si>
  <si>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</si>
  <si>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</si>
  <si>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</si>
  <si>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</si>
  <si>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</si>
  <si>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</si>
  <si>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</si>
  <si>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</si>
  <si>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</si>
  <si>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</si>
  <si>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</si>
  <si>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</si>
  <si>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</si>
  <si>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</si>
  <si>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</si>
  <si>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</si>
  <si>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</si>
  <si>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</si>
  <si>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</si>
  <si>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</si>
  <si>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</si>
  <si>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</si>
  <si>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</si>
  <si>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</si>
  <si>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</si>
  <si>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</si>
  <si>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</si>
  <si>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</si>
  <si>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</si>
  <si>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</si>
  <si>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</si>
  <si>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</si>
  <si>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</si>
  <si>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</si>
  <si>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</si>
  <si>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</si>
  <si>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</si>
  <si>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</si>
  <si>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</si>
  <si>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</si>
  <si>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</si>
  <si>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</si>
  <si>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</si>
  <si>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</si>
  <si>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</si>
  <si>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</si>
  <si>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</si>
  <si>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</si>
  <si>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</si>
  <si>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</si>
  <si>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</si>
  <si>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</si>
  <si>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</si>
  <si>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</si>
  <si>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</si>
  <si>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</si>
  <si>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</si>
  <si>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</si>
  <si>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</si>
  <si>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</si>
  <si>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</si>
  <si>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</si>
  <si>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</si>
  <si>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</si>
  <si>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</si>
  <si>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</si>
  <si>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</si>
  <si>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</si>
  <si>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</si>
  <si>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</si>
  <si>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</si>
  <si>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</si>
  <si>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</si>
  <si>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</si>
  <si>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</si>
  <si>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</si>
  <si>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</si>
  <si>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</si>
  <si>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</si>
  <si>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</si>
  <si>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</si>
  <si>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</si>
  <si>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</si>
  <si>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</si>
  <si>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</si>
  <si>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</si>
  <si>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</si>
  <si>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</si>
  <si>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</si>
  <si>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</si>
  <si>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</si>
  <si>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</si>
  <si>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</si>
  <si>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</si>
  <si>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</si>
  <si>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</si>
  <si>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</si>
  <si>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</si>
  <si>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</si>
  <si>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</si>
  <si>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</si>
  <si>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</si>
  <si>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</si>
  <si>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</si>
  <si>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</si>
  <si>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</si>
  <si>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</si>
  <si>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</si>
  <si>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</si>
  <si>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</si>
  <si>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</si>
  <si>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</si>
  <si>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</si>
  <si>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</si>
  <si>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</si>
  <si>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</si>
  <si>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</si>
  <si>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</si>
  <si>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</si>
  <si>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</si>
  <si>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</si>
  <si>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</si>
  <si>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</si>
  <si>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</si>
  <si>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</si>
  <si>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</si>
  <si>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</si>
  <si>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</si>
  <si>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</si>
  <si>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</si>
  <si>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</si>
  <si>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</si>
  <si>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</si>
  <si>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</si>
  <si>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</si>
  <si>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</si>
  <si>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</si>
  <si>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</si>
  <si>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</si>
  <si>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</si>
  <si>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</si>
  <si>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</si>
  <si>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</si>
  <si>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</si>
  <si>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</si>
  <si>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</si>
  <si>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</si>
  <si>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</si>
  <si>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</si>
  <si>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</si>
  <si>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</si>
  <si>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</si>
  <si>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</si>
  <si>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</si>
  <si>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</si>
  <si>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</si>
  <si>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</si>
  <si>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</si>
  <si>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</si>
  <si>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</si>
  <si>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</si>
  <si>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</si>
  <si>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</si>
  <si>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</si>
  <si>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</si>
  <si>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</si>
  <si>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</si>
  <si>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</si>
  <si>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</si>
  <si>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</si>
  <si>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</si>
  <si>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</si>
  <si>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</si>
  <si>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</si>
  <si>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</si>
  <si>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</si>
  <si>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</si>
  <si>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</si>
  <si>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</si>
  <si>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</si>
  <si>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</si>
  <si>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</si>
  <si>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</si>
  <si>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</si>
  <si>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</si>
  <si>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</si>
  <si>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</si>
  <si>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</si>
  <si>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</si>
  <si>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</si>
  <si>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</si>
  <si>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</si>
  <si>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</si>
  <si>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</si>
  <si>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</si>
  <si>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</si>
  <si>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</si>
  <si>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</si>
  <si>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</si>
  <si>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</si>
  <si>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</si>
  <si>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</si>
  <si>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</si>
  <si>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</si>
  <si>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</si>
  <si>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</si>
  <si>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</si>
  <si>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</si>
  <si>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</si>
  <si>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</si>
  <si>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</si>
  <si>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</si>
  <si>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</si>
  <si>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</si>
  <si>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</si>
  <si>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</si>
  <si>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</si>
  <si>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</si>
  <si>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</si>
  <si>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</si>
  <si>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</si>
  <si>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</si>
  <si>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</si>
  <si>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</si>
  <si>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</si>
  <si>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</si>
  <si>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</si>
  <si>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</si>
  <si>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</si>
  <si>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</si>
  <si>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</si>
  <si>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</si>
  <si>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</si>
  <si>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</si>
  <si>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</si>
  <si>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</si>
  <si>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</si>
  <si>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</si>
  <si>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</si>
  <si>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</si>
  <si>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</si>
  <si>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</si>
  <si>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</si>
  <si>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</si>
  <si>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</si>
  <si>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</si>
  <si>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</si>
  <si>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</si>
  <si>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</si>
  <si>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</si>
  <si>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</si>
  <si>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</si>
  <si>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</si>
  <si>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</si>
  <si>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</si>
  <si>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</si>
  <si>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</si>
  <si>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</si>
  <si>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</si>
  <si>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</si>
  <si>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</si>
  <si>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</si>
  <si>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</si>
  <si>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</si>
  <si>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</si>
  <si>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</si>
  <si>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</si>
  <si>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</si>
  <si>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</si>
  <si>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</si>
  <si>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</si>
  <si>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</si>
  <si>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</si>
  <si>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</si>
  <si>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</si>
  <si>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</si>
  <si>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</si>
  <si>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</si>
  <si>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</si>
  <si>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</si>
  <si>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</si>
  <si>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</si>
  <si>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</si>
  <si>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</si>
  <si>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</si>
  <si>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</si>
  <si>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</si>
  <si>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</si>
  <si>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</si>
  <si>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</si>
  <si>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</si>
  <si>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</si>
  <si>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</si>
  <si>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</si>
  <si>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</si>
  <si>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</si>
  <si>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</si>
  <si>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</si>
  <si>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</si>
  <si>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</si>
  <si>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</si>
  <si>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</si>
  <si>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</si>
  <si>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</si>
  <si>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</si>
  <si>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</si>
  <si>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</si>
  <si>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</si>
  <si>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</si>
  <si>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</si>
  <si>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</si>
  <si>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</si>
  <si>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</si>
  <si>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</si>
  <si>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</si>
  <si>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</si>
  <si>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</si>
  <si>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</si>
  <si>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</si>
  <si>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</si>
  <si>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</si>
  <si>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</si>
  <si>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</si>
  <si>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</si>
  <si>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</si>
  <si>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</si>
  <si>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</si>
  <si>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</si>
  <si>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</si>
  <si>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</si>
  <si>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</si>
  <si>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</si>
  <si>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</si>
  <si>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</si>
  <si>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</si>
  <si>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</si>
  <si>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</si>
  <si>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</si>
  <si>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</si>
  <si>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</si>
  <si>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</si>
  <si>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</si>
  <si>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</si>
  <si>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</si>
  <si>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</si>
  <si>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</si>
  <si>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</si>
  <si>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</si>
  <si>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</si>
  <si>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</si>
  <si>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</si>
  <si>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</si>
  <si>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</si>
  <si>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</si>
  <si>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</si>
  <si>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</si>
  <si>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</si>
  <si>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</si>
  <si>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</si>
  <si>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</si>
  <si>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</si>
  <si>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</si>
  <si>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</si>
  <si>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</si>
  <si>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</si>
  <si>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</si>
  <si>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</si>
  <si>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</si>
  <si>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</si>
  <si>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</si>
  <si>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</si>
  <si>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</si>
  <si>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</si>
  <si>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</si>
  <si>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</si>
  <si>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</si>
  <si>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</si>
  <si>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</si>
  <si>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</si>
  <si>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</si>
  <si>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</si>
  <si>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</si>
  <si>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</si>
  <si>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</si>
  <si>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</si>
  <si>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</si>
  <si>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</si>
  <si>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</si>
  <si>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</si>
  <si>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</si>
  <si>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</si>
  <si>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</si>
  <si>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</si>
  <si>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</si>
  <si>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</si>
  <si>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</si>
  <si>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</si>
  <si>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</si>
  <si>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</si>
  <si>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</si>
  <si>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</si>
  <si>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</si>
  <si>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</si>
  <si>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</si>
  <si>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</si>
  <si>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</si>
  <si>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</si>
  <si>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</si>
  <si>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</si>
  <si>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</si>
  <si>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</si>
  <si>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</si>
  <si>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</si>
  <si>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</si>
  <si>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</si>
  <si>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</si>
  <si>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</si>
  <si>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</si>
  <si>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</si>
  <si>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</si>
  <si>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</si>
  <si>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</si>
  <si>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</si>
  <si>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</si>
  <si>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</si>
  <si>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</si>
  <si>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</si>
  <si>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</si>
  <si>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</si>
  <si>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</si>
  <si>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</si>
  <si>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</si>
  <si>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</si>
  <si>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</si>
  <si>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</si>
  <si>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</si>
  <si>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</si>
  <si>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</si>
  <si>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</si>
  <si>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</si>
  <si>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</si>
  <si>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</si>
  <si>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</si>
  <si>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</si>
  <si>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</si>
  <si>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</si>
  <si>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</si>
  <si>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</si>
  <si>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</si>
  <si>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</si>
  <si>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</si>
  <si>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</si>
  <si>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</si>
  <si>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</si>
  <si>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</si>
  <si>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</si>
  <si>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</si>
  <si>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</si>
  <si>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</si>
  <si>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</si>
  <si>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</si>
  <si>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</si>
  <si>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</si>
  <si>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</si>
  <si>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</si>
  <si>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</si>
  <si>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</si>
  <si>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</si>
  <si>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</si>
  <si>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</si>
  <si>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</si>
  <si>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</si>
  <si>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</si>
  <si>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</si>
  <si>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</si>
  <si>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</si>
  <si>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</si>
  <si>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</si>
  <si>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</si>
  <si>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</si>
  <si>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</si>
  <si>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</si>
  <si>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</si>
  <si>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</si>
  <si>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</si>
  <si>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</si>
  <si>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</si>
  <si>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</si>
  <si>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</si>
  <si>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</si>
  <si>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</si>
  <si>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</si>
  <si>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</si>
  <si>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</si>
  <si>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</si>
  <si>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</si>
  <si>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</si>
  <si>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</si>
  <si>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</si>
  <si>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</si>
  <si>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</si>
  <si>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</si>
  <si>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</si>
  <si>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</si>
  <si>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</si>
  <si>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</si>
  <si>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</si>
  <si>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</si>
  <si>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</si>
  <si>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</si>
  <si>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</si>
  <si>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</si>
  <si>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</si>
  <si>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</si>
  <si>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</si>
  <si>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</si>
  <si>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</si>
  <si>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</si>
  <si>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</si>
  <si>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</si>
  <si>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</si>
  <si>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</si>
  <si>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</si>
  <si>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</si>
  <si>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</si>
  <si>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</si>
  <si>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</si>
  <si>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</si>
  <si>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</si>
  <si>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</si>
  <si>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</si>
  <si>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</si>
  <si>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</si>
  <si>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</si>
  <si>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</si>
  <si>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</si>
  <si>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</si>
  <si>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</si>
  <si>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</si>
  <si>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</si>
  <si>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</si>
  <si>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</si>
  <si>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</si>
  <si>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</si>
  <si>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</si>
  <si>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</si>
  <si>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</si>
  <si>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</si>
  <si>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</si>
  <si>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</si>
  <si>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</si>
  <si>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</si>
  <si>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</si>
  <si>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</si>
  <si>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</si>
  <si>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</si>
  <si>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</si>
  <si>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</si>
  <si>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</si>
  <si>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</si>
  <si>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</si>
  <si>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</si>
  <si>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</si>
  <si>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</si>
  <si>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</si>
  <si>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</si>
  <si>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</si>
  <si>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</si>
  <si>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</si>
  <si>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</si>
  <si>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</si>
  <si>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</si>
  <si>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</si>
  <si>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</si>
  <si>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</si>
  <si>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</si>
  <si>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</si>
  <si>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</si>
  <si>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</si>
  <si>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</si>
  <si>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</si>
  <si>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</si>
  <si>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</si>
  <si>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</si>
  <si>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</si>
  <si>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</si>
  <si>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</si>
  <si>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</si>
  <si>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</si>
  <si>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</si>
  <si>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</si>
  <si>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</si>
  <si>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</si>
  <si>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</si>
  <si>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</si>
  <si>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</si>
  <si>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</si>
  <si>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</si>
  <si>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</si>
  <si>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</si>
  <si>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</si>
  <si>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</si>
  <si>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</si>
  <si>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</si>
  <si>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</si>
  <si>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</si>
  <si>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</si>
  <si>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</si>
  <si>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</si>
  <si>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</si>
  <si>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</si>
  <si>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</si>
  <si>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</si>
  <si>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</si>
  <si>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</si>
  <si>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</si>
  <si>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</si>
  <si>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</si>
  <si>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</si>
  <si>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</si>
  <si>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</si>
  <si>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</si>
  <si>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</si>
  <si>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</si>
  <si>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</si>
  <si>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</si>
  <si>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</si>
  <si>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</si>
  <si>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</si>
  <si>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</si>
  <si>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</si>
  <si>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</si>
  <si>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</si>
  <si>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</si>
  <si>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</si>
  <si>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</si>
  <si>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</si>
  <si>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</si>
  <si>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</si>
  <si>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</si>
  <si>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</si>
  <si>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</si>
  <si>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</si>
  <si>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</si>
  <si>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</si>
  <si>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</si>
  <si>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</si>
  <si>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</si>
  <si>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</si>
  <si>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</si>
  <si>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</si>
  <si>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</si>
  <si>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</si>
  <si>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</si>
  <si>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</si>
  <si>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</si>
  <si>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</si>
  <si>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</si>
  <si>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</si>
  <si>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</si>
  <si>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</si>
  <si>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</si>
  <si>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</si>
  <si>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</si>
  <si>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</si>
  <si>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</si>
  <si>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</si>
  <si>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</si>
  <si>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</si>
  <si>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</si>
  <si>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</si>
  <si>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</si>
  <si>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</si>
  <si>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</si>
  <si>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</si>
  <si>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</si>
  <si>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</si>
  <si>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</si>
  <si>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</si>
  <si>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</si>
  <si>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</si>
  <si>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</si>
  <si>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</si>
  <si>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</si>
  <si>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</si>
  <si>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</si>
  <si>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</si>
  <si>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</si>
  <si>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</si>
  <si>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</si>
  <si>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</si>
  <si>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</si>
  <si>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</si>
  <si>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</si>
  <si>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</si>
  <si>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</si>
  <si>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</si>
  <si>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</si>
  <si>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</si>
  <si>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</si>
  <si>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</si>
  <si>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</si>
  <si>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</si>
  <si>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</si>
  <si>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</si>
  <si>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</si>
  <si>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</si>
  <si>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</si>
  <si>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</si>
  <si>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</si>
  <si>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</si>
  <si>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</si>
  <si>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</si>
  <si>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</si>
  <si>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</si>
  <si>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</si>
  <si>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</si>
  <si>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</si>
  <si>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</si>
  <si>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</si>
  <si>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</si>
  <si>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</si>
  <si>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</si>
  <si>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</si>
  <si>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</si>
  <si>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</si>
  <si>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</si>
  <si>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</si>
  <si>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</si>
  <si>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</si>
  <si>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</si>
  <si>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</si>
  <si>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</si>
  <si>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</si>
  <si>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</si>
  <si>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</si>
  <si>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</si>
  <si>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</si>
  <si>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</si>
  <si>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</si>
  <si>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</si>
  <si>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</si>
  <si>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</si>
  <si>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</si>
  <si>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</si>
  <si>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</si>
  <si>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</si>
  <si>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</si>
  <si>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</si>
  <si>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</si>
  <si>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</si>
  <si>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</si>
  <si>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</si>
  <si>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</si>
  <si>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</si>
  <si>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</si>
  <si>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</si>
  <si>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</si>
  <si>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</si>
  <si>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</si>
  <si>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</si>
  <si>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</si>
  <si>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</si>
  <si>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</si>
  <si>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</si>
  <si>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</si>
  <si>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</si>
  <si>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</si>
  <si>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</si>
  <si>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</si>
  <si>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</si>
  <si>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</si>
  <si>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</si>
  <si>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</si>
  <si>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</si>
  <si>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</si>
  <si>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</si>
  <si>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</si>
  <si>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</si>
  <si>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</si>
  <si>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</si>
  <si>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</si>
  <si>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</si>
  <si>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</si>
  <si>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</si>
  <si>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</si>
  <si>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</si>
  <si>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</si>
  <si>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</si>
  <si>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</si>
  <si>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</si>
  <si>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</si>
  <si>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</si>
  <si>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</si>
  <si>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</si>
  <si>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</si>
  <si>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</si>
  <si>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</si>
  <si>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</si>
  <si>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</si>
  <si>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</si>
  <si>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</si>
  <si>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</si>
  <si>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</si>
  <si>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</si>
  <si>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</si>
  <si>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</si>
  <si>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</si>
  <si>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</si>
  <si>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</si>
  <si>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</si>
  <si>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</si>
  <si>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</si>
  <si>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</si>
  <si>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</si>
  <si>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</si>
  <si>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</si>
  <si>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</si>
  <si>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</si>
  <si>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</si>
  <si>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</si>
  <si>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</si>
  <si>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</si>
  <si>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</si>
  <si>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</si>
  <si>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</si>
  <si>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</si>
  <si>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</si>
  <si>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</si>
  <si>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</si>
  <si>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</si>
  <si>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</si>
  <si>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</si>
  <si>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</si>
  <si>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</si>
  <si>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</si>
  <si>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</si>
  <si>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</si>
  <si>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</si>
  <si>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</si>
  <si>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</si>
  <si>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</si>
  <si>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</si>
  <si>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</si>
  <si>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</si>
  <si>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</si>
  <si>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</si>
  <si>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</si>
  <si>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</si>
  <si>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</si>
  <si>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</si>
  <si>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</si>
  <si>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</si>
  <si>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</si>
  <si>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</si>
  <si>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</si>
  <si>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</si>
  <si>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</si>
  <si>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</si>
  <si>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</si>
  <si>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</si>
  <si>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</si>
  <si>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</si>
  <si>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</si>
  <si>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</si>
  <si>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</si>
  <si>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</si>
  <si>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</si>
  <si>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</si>
  <si>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</si>
  <si>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</si>
  <si>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</si>
  <si>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</si>
  <si>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</si>
  <si>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</si>
  <si>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</si>
  <si>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</si>
  <si>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</si>
  <si>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</si>
  <si>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</si>
  <si>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</si>
  <si>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</si>
  <si>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</si>
  <si>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</si>
  <si>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</si>
  <si>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</si>
  <si>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</si>
  <si>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</si>
  <si>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</si>
  <si>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</si>
  <si>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</si>
  <si>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</si>
  <si>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</si>
  <si>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</si>
  <si>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</si>
  <si>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</si>
  <si>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</si>
  <si>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</si>
  <si>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</si>
  <si>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</si>
  <si>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</si>
  <si>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</si>
  <si>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</si>
  <si>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</si>
  <si>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</si>
  <si>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</si>
  <si>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</si>
  <si>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</si>
  <si>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</si>
  <si>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</si>
  <si>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</si>
  <si>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</si>
  <si>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</si>
  <si>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</si>
  <si>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</si>
  <si>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</si>
  <si>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</si>
  <si>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</si>
  <si>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</si>
  <si>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</si>
  <si>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</si>
  <si>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</si>
  <si>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</si>
  <si>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</si>
  <si>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</si>
  <si>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</si>
  <si>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</si>
  <si>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</si>
  <si>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</si>
  <si>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</si>
  <si>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</si>
  <si>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</si>
  <si>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</si>
  <si>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</si>
  <si>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</si>
  <si>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</si>
  <si>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</si>
  <si>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</si>
  <si>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</si>
  <si>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</si>
  <si>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</si>
  <si>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</si>
  <si>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</si>
  <si>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</si>
  <si>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</si>
  <si>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</si>
  <si>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</si>
  <si>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</si>
  <si>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</si>
  <si>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</si>
  <si>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</si>
  <si>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</si>
  <si>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</si>
  <si>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</si>
  <si>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</si>
  <si>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</si>
  <si>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</si>
  <si>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</si>
  <si>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</si>
  <si>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</si>
  <si>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</si>
  <si>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</si>
  <si>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</si>
  <si>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</si>
  <si>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</si>
  <si>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</si>
  <si>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</si>
  <si>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</si>
  <si>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</si>
  <si>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</si>
  <si>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</si>
  <si>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</si>
  <si>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</si>
  <si>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</si>
  <si>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</si>
  <si>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</si>
  <si>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</si>
  <si>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</si>
  <si>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</si>
  <si>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</si>
  <si>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</si>
  <si>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</si>
  <si>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</si>
  <si>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</si>
  <si>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</si>
  <si>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</si>
  <si>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</si>
  <si>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</si>
  <si>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</si>
  <si>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</si>
  <si>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</si>
  <si>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</si>
  <si>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</si>
  <si>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</si>
  <si>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</si>
  <si>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</si>
  <si>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</si>
  <si>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</si>
  <si>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</si>
  <si>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</si>
  <si>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</si>
  <si>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</si>
  <si>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</si>
  <si>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</si>
  <si>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</si>
  <si>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</si>
  <si>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</si>
  <si>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</si>
  <si>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</si>
  <si>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</si>
  <si>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</si>
  <si>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</si>
  <si>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</si>
  <si>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</si>
  <si>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</si>
  <si>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</si>
  <si>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</si>
  <si>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</si>
  <si>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</si>
  <si>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</si>
  <si>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</si>
  <si>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</si>
  <si>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</si>
  <si>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</si>
  <si>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</si>
  <si>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</si>
  <si>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</si>
  <si>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</si>
  <si>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</si>
  <si>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</si>
  <si>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</si>
  <si>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</si>
  <si>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</si>
  <si>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</si>
  <si>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</si>
  <si>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</si>
  <si>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</si>
  <si>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</si>
  <si>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</si>
  <si>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</si>
  <si>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</si>
  <si>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</si>
  <si>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</si>
  <si>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</si>
  <si>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</si>
  <si>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</si>
  <si>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</si>
  <si>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</si>
  <si>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</si>
  <si>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</si>
  <si>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</si>
  <si>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</si>
  <si>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</si>
  <si>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</si>
  <si>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</si>
  <si>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</si>
  <si>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</si>
  <si>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</si>
  <si>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</si>
  <si>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</si>
  <si>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</si>
  <si>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</si>
  <si>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</si>
  <si>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</si>
  <si>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</si>
  <si>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</si>
  <si>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</si>
  <si>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</si>
  <si>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</si>
  <si>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</si>
  <si>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</si>
  <si>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</si>
  <si>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</si>
  <si>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</si>
  <si>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</si>
  <si>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</si>
  <si>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</si>
  <si>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</si>
  <si>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</si>
  <si>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</si>
  <si>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</si>
  <si>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</si>
  <si>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</si>
  <si>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</si>
  <si>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</si>
  <si>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</si>
  <si>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</si>
  <si>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</si>
  <si>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</si>
  <si>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</si>
  <si>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</si>
  <si>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</si>
  <si>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</si>
  <si>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</si>
  <si>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</si>
  <si>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</si>
  <si>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</si>
  <si>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</si>
  <si>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</si>
  <si>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</si>
  <si>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</si>
  <si>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</si>
  <si>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</si>
  <si>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</si>
  <si>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</si>
  <si>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</si>
  <si>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</si>
  <si>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</si>
  <si>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</si>
  <si>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</si>
  <si>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</si>
  <si>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</si>
  <si>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</si>
  <si>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</si>
  <si>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</si>
  <si>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</si>
  <si>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</si>
  <si>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</si>
  <si>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</si>
  <si>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</si>
  <si>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</si>
  <si>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</si>
  <si>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</si>
  <si>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</si>
  <si>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</si>
  <si>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</si>
  <si>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</si>
  <si>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</si>
  <si>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</si>
  <si>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</si>
  <si>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</si>
  <si>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</si>
  <si>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</si>
  <si>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</si>
  <si>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</si>
  <si>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</si>
  <si>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</si>
  <si>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</si>
  <si>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</si>
  <si>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</si>
  <si>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</si>
  <si>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</si>
  <si>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</si>
  <si>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</si>
  <si>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</si>
  <si>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</si>
  <si>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</si>
  <si>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</si>
  <si>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</si>
  <si>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</si>
  <si>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</si>
  <si>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</si>
  <si>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</si>
  <si>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</si>
  <si>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</si>
  <si>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</si>
  <si>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</si>
  <si>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</si>
  <si>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</si>
  <si>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</si>
  <si>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</si>
  <si>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</si>
  <si>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</si>
  <si>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</si>
  <si>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</si>
  <si>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</si>
  <si>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</si>
  <si>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</si>
  <si>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</si>
  <si>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</si>
  <si>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</si>
  <si>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</si>
  <si>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</si>
  <si>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</si>
  <si>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</si>
  <si>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</si>
  <si>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</si>
  <si>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</si>
  <si>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</si>
  <si>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</si>
  <si>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</si>
  <si>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</si>
  <si>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</si>
  <si>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</si>
  <si>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</si>
  <si>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</si>
  <si>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</si>
  <si>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</si>
  <si>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</si>
  <si>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</si>
  <si>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</si>
  <si>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</si>
  <si>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</si>
  <si>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</si>
  <si>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</si>
  <si>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</si>
  <si>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</si>
  <si>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</si>
  <si>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</si>
  <si>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</si>
  <si>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</si>
  <si>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</si>
  <si>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</si>
  <si>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</si>
  <si>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</si>
  <si>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</si>
  <si>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</si>
  <si>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</si>
  <si>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</si>
  <si>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</si>
  <si>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</si>
  <si>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</si>
  <si>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</si>
  <si>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</si>
  <si>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</si>
  <si>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</si>
  <si>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</si>
  <si>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</si>
  <si>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</si>
  <si>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</si>
  <si>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</si>
  <si>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</si>
  <si>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</si>
  <si>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</si>
  <si>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</si>
  <si>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</si>
  <si>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</si>
  <si>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</si>
  <si>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</si>
  <si>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</si>
  <si>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</si>
  <si>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</si>
  <si>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</si>
  <si>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</si>
  <si>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</si>
  <si>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</si>
  <si>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</si>
  <si>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</si>
  <si>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</si>
  <si>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</si>
  <si>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</si>
  <si>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</si>
  <si>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</si>
  <si>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</si>
  <si>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</si>
  <si>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</si>
  <si>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</si>
  <si>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</si>
  <si>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</si>
  <si>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</si>
  <si>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</si>
  <si>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</si>
  <si>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</si>
  <si>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</si>
  <si>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</si>
  <si>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</si>
  <si>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</si>
  <si>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</si>
  <si>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</si>
  <si>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</si>
  <si>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</si>
  <si>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</si>
  <si>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</si>
  <si>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</si>
  <si>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</si>
  <si>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</si>
  <si>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</si>
  <si>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</si>
  <si>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</si>
  <si>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</si>
  <si>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</si>
  <si>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</si>
  <si>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</si>
  <si>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</si>
  <si>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</si>
  <si>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</si>
  <si>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</si>
  <si>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</si>
  <si>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</si>
  <si>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</si>
  <si>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</si>
  <si>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</si>
  <si>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</si>
  <si>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</si>
  <si>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</si>
  <si>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</si>
  <si>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</si>
  <si>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</si>
  <si>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</si>
  <si>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</si>
  <si>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</si>
  <si>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</si>
  <si>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</si>
  <si>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</si>
  <si>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</si>
  <si>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</si>
  <si>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</si>
  <si>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</si>
  <si>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</si>
  <si>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</si>
  <si>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</si>
  <si>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</si>
  <si>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</si>
  <si>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</si>
  <si>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</si>
  <si>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</si>
  <si>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</si>
  <si>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</si>
  <si>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</si>
  <si>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</si>
  <si>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</si>
  <si>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</si>
  <si>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</si>
  <si>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</si>
  <si>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</si>
  <si>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</si>
  <si>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</si>
  <si>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</si>
  <si>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</si>
  <si>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</si>
  <si>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</si>
  <si>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</si>
  <si>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</si>
  <si>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</si>
  <si>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</si>
  <si>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</si>
  <si>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</si>
  <si>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</si>
  <si>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</si>
  <si>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</si>
  <si>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</si>
  <si>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</si>
  <si>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</si>
  <si>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</si>
  <si>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</si>
  <si>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</si>
  <si>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</si>
  <si>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</si>
  <si>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</si>
  <si>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</si>
  <si>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</si>
  <si>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</si>
  <si>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</si>
  <si>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</si>
  <si>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</si>
  <si>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</si>
  <si>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</si>
  <si>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</si>
  <si>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</si>
  <si>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</si>
  <si>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</si>
  <si>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</si>
  <si>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</si>
  <si>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</si>
  <si>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</si>
  <si>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</si>
  <si>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</si>
  <si>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</si>
  <si>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</si>
  <si>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</si>
  <si>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</si>
  <si>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</si>
  <si>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</si>
  <si>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</si>
  <si>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</si>
  <si>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</si>
  <si>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</si>
  <si>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</si>
  <si>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</si>
  <si>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</si>
  <si>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</si>
  <si>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</si>
  <si>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</si>
  <si>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</si>
  <si>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</si>
  <si>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</si>
  <si>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</si>
  <si>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</si>
  <si>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</si>
  <si>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</si>
  <si>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</si>
  <si>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</si>
  <si>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</si>
  <si>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</si>
  <si>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</si>
  <si>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</si>
  <si>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</si>
  <si>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</si>
  <si>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</si>
  <si>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</si>
  <si>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</si>
  <si>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</si>
  <si>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</si>
  <si>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</si>
  <si>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</si>
  <si>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</si>
  <si>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</si>
  <si>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</si>
  <si>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</si>
  <si>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</si>
  <si>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</si>
  <si>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</si>
  <si>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</si>
  <si>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</si>
  <si>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</si>
  <si>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</si>
  <si>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</si>
  <si>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</si>
  <si>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</si>
  <si>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</si>
  <si>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</si>
  <si>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</si>
  <si>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</si>
  <si>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</si>
  <si>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</si>
  <si>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</si>
  <si>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</si>
  <si>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</si>
  <si>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</si>
  <si>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</si>
  <si>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</si>
  <si>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</si>
  <si>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</si>
  <si>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</si>
  <si>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</si>
  <si>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</si>
  <si>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</si>
  <si>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</si>
  <si>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</si>
  <si>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</si>
  <si>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</si>
  <si>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</si>
  <si>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</si>
  <si>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</si>
  <si>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</si>
  <si>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</si>
  <si>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</si>
  <si>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</si>
  <si>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</si>
  <si>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</si>
  <si>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</si>
  <si>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</si>
  <si>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</si>
  <si>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</si>
  <si>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</si>
  <si>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</si>
  <si>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</si>
  <si>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</si>
  <si>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</si>
  <si>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</si>
  <si>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</si>
  <si>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</si>
  <si>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</si>
  <si>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</si>
  <si>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</si>
  <si>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</si>
  <si>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</si>
  <si>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</si>
  <si>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</si>
  <si>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</si>
  <si>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</si>
  <si>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</si>
  <si>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</si>
  <si>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</si>
  <si>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</si>
  <si>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</si>
  <si>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</si>
  <si>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</si>
  <si>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</si>
  <si>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</si>
  <si>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</si>
  <si>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</si>
  <si>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</si>
  <si>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</si>
  <si>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</si>
  <si>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</si>
  <si>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</si>
  <si>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</si>
  <si>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</si>
  <si>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</si>
  <si>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</si>
  <si>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</si>
  <si>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</si>
  <si>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</si>
  <si>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</si>
  <si>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</si>
  <si>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</si>
  <si>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</si>
  <si>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</si>
  <si>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</si>
  <si>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</si>
  <si>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</si>
  <si>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</si>
  <si>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</si>
  <si>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</si>
  <si>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</si>
  <si>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</si>
  <si>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</si>
  <si>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</si>
  <si>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</si>
  <si>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</si>
  <si>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</si>
  <si>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</si>
  <si>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</si>
  <si>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</si>
  <si>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</si>
  <si>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</si>
  <si>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</si>
  <si>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</si>
  <si>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</si>
  <si>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</si>
  <si>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</si>
  <si>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</si>
  <si>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</si>
  <si>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</si>
  <si>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</si>
  <si>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</si>
  <si>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</si>
  <si>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</si>
  <si>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</si>
  <si>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</si>
  <si>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</si>
  <si>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</si>
  <si>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</si>
  <si>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</si>
  <si>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</si>
  <si>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</si>
  <si>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</si>
  <si>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</si>
  <si>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</si>
  <si>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</si>
  <si>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</si>
  <si>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</si>
  <si>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</si>
  <si>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</si>
  <si>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</si>
  <si>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</si>
  <si>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</si>
  <si>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</si>
  <si>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</si>
  <si>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</si>
  <si>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</si>
  <si>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</si>
  <si>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</si>
  <si>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</si>
  <si>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</si>
  <si>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</si>
  <si>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</si>
  <si>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</si>
  <si>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</si>
  <si>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</si>
  <si>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</si>
  <si>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</si>
  <si>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</si>
  <si>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</si>
  <si>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</si>
  <si>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</si>
  <si>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</si>
  <si>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</si>
  <si>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</si>
  <si>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</si>
  <si>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</si>
  <si>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</si>
  <si>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</si>
  <si>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</si>
  <si>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</si>
  <si>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</si>
  <si>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</si>
  <si>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</si>
  <si>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</si>
  <si>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</si>
  <si>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</si>
  <si>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</si>
  <si>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</si>
  <si>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</si>
  <si>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</si>
  <si>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</si>
  <si>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</si>
  <si>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</si>
  <si>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</si>
  <si>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</si>
  <si>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</si>
  <si>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</si>
  <si>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</si>
  <si>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</si>
  <si>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</si>
  <si>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</si>
  <si>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</si>
  <si>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</si>
  <si>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</si>
  <si>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</si>
  <si>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</si>
  <si>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</si>
  <si>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</si>
  <si>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</si>
  <si>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</si>
  <si>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</si>
  <si>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</si>
  <si>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</si>
  <si>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</si>
  <si>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</si>
  <si>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</si>
  <si>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</si>
  <si>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</si>
  <si>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</si>
  <si>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</si>
  <si>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</si>
  <si>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</si>
  <si>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</si>
  <si>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</si>
  <si>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</si>
  <si>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</si>
  <si>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</si>
  <si>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</si>
  <si>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</si>
  <si>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</si>
  <si>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</si>
  <si>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</si>
  <si>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</si>
  <si>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</si>
  <si>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</si>
  <si>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</si>
  <si>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</si>
  <si>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</si>
  <si>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</si>
  <si>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</si>
  <si>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</si>
  <si>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</si>
  <si>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</si>
  <si>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</si>
  <si>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</si>
  <si>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</si>
  <si>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</si>
  <si>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</si>
  <si>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</si>
  <si>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</si>
  <si>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</si>
  <si>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</si>
  <si>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</si>
  <si>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</si>
  <si>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</si>
  <si>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</si>
  <si>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</si>
  <si>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</si>
  <si>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</si>
  <si>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</si>
  <si>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</si>
  <si>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</si>
  <si>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</si>
  <si>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</si>
  <si>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</si>
  <si>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</si>
  <si>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</si>
  <si>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</si>
  <si>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</si>
  <si>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</si>
  <si>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</si>
  <si>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</si>
  <si>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</si>
  <si>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</si>
  <si>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</si>
  <si>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</si>
  <si>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</si>
  <si>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</si>
  <si>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</si>
  <si>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</si>
  <si>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</si>
  <si>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</si>
  <si>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</si>
  <si>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</si>
  <si>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</si>
  <si>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</si>
  <si>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</si>
  <si>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</si>
  <si>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</si>
  <si>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</si>
  <si>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</si>
  <si>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</si>
  <si>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</si>
  <si>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</si>
  <si>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</si>
  <si>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</si>
  <si>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</si>
  <si>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</si>
  <si>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</si>
  <si>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</si>
  <si>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</si>
  <si>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</si>
  <si>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</si>
  <si>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</si>
  <si>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</si>
  <si>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</si>
  <si>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</si>
  <si>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</si>
  <si>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</si>
  <si>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</si>
  <si>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</si>
  <si>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</si>
  <si>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</si>
  <si>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</si>
  <si>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</si>
  <si>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</si>
  <si>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</si>
  <si>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</si>
  <si>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</si>
  <si>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</si>
  <si>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</si>
  <si>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</si>
  <si>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</si>
  <si>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</si>
  <si>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</si>
  <si>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</si>
  <si>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</si>
  <si>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</si>
  <si>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</si>
  <si>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</si>
  <si>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</si>
  <si>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</si>
  <si>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</si>
  <si>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</si>
  <si>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</si>
  <si>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</si>
  <si>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</si>
  <si>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</si>
  <si>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</si>
  <si>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</si>
  <si>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</si>
  <si>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</si>
  <si>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</si>
  <si>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</si>
  <si>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</si>
  <si>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</si>
  <si>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</si>
  <si>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</si>
  <si>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</si>
  <si>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</si>
  <si>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</si>
  <si>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</si>
  <si>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</si>
  <si>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</si>
  <si>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</si>
  <si>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</si>
  <si>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</si>
  <si>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</si>
  <si>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</si>
  <si>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</si>
  <si>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</si>
  <si>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</si>
  <si>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</si>
  <si>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</si>
  <si>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</si>
  <si>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</si>
  <si>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</si>
  <si>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</si>
  <si>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</si>
  <si>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</si>
  <si>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</si>
  <si>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</si>
  <si>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</si>
  <si>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</si>
  <si>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</si>
  <si>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</si>
  <si>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</si>
  <si>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</si>
  <si>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</si>
  <si>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</si>
  <si>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</si>
  <si>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</si>
  <si>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</si>
  <si>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</si>
  <si>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</si>
  <si>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</si>
  <si>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</si>
  <si>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</si>
  <si>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</si>
  <si>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</si>
  <si>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</si>
  <si>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</si>
  <si>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</si>
  <si>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</si>
  <si>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</si>
  <si>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</si>
  <si>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</si>
  <si>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</si>
  <si>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</si>
  <si>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</si>
  <si>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</si>
  <si>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</si>
  <si>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</si>
  <si>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</si>
  <si>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</si>
  <si>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</si>
  <si>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</si>
  <si>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</si>
  <si>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</si>
  <si>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</si>
  <si>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</si>
  <si>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</si>
  <si>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</si>
  <si>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</si>
  <si>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</si>
  <si>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</si>
  <si>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</si>
  <si>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</si>
  <si>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</si>
  <si>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</si>
  <si>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</si>
  <si>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</si>
  <si>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</si>
  <si>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</si>
  <si>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</si>
  <si>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</si>
  <si>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</si>
  <si>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</si>
  <si>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</si>
  <si>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</si>
  <si>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</si>
  <si>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</si>
  <si>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</si>
  <si>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</si>
  <si>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</si>
  <si>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</si>
  <si>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</si>
  <si>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</si>
  <si>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</si>
  <si>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</si>
  <si>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</si>
  <si>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</si>
  <si>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</si>
  <si>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</si>
  <si>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</si>
  <si>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</si>
  <si>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</si>
  <si>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</si>
  <si>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</si>
  <si>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</si>
  <si>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</si>
  <si>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</si>
  <si>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</si>
  <si>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</si>
  <si>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</si>
  <si>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</si>
  <si>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</si>
  <si>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</si>
  <si>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</si>
  <si>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</si>
  <si>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</si>
  <si>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</si>
  <si>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</si>
  <si>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</si>
  <si>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</si>
  <si>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</si>
  <si>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</si>
  <si>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</si>
  <si>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</si>
  <si>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</si>
  <si>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</si>
  <si>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</si>
  <si>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</si>
  <si>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</si>
  <si>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</si>
  <si>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</si>
  <si>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</si>
  <si>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</si>
  <si>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</si>
  <si>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</si>
  <si>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</si>
  <si>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</si>
  <si>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</si>
  <si>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</si>
  <si>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</si>
  <si>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</si>
  <si>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</si>
  <si>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</si>
  <si>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</si>
  <si>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</si>
  <si>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</si>
  <si>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</si>
  <si>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</si>
  <si>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</si>
  <si>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</si>
  <si>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</si>
  <si>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</si>
  <si>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</si>
  <si>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</si>
  <si>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</si>
  <si>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</si>
  <si>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</si>
  <si>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</si>
  <si>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</si>
  <si>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</si>
  <si>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</si>
  <si>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</si>
  <si>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</si>
  <si>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</si>
  <si>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</si>
  <si>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</si>
  <si>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</si>
  <si>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</si>
  <si>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</si>
  <si>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</si>
  <si>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</si>
  <si>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</si>
  <si>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</si>
  <si>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</si>
  <si>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</si>
  <si>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</si>
  <si>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</si>
  <si>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</si>
  <si>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</si>
  <si>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</si>
  <si>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</si>
  <si>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</si>
  <si>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</si>
  <si>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</si>
  <si>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</si>
  <si>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</si>
  <si>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</si>
  <si>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</si>
  <si>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</si>
  <si>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</si>
  <si>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</si>
  <si>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</si>
  <si>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</si>
  <si>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</si>
  <si>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</si>
  <si>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</si>
  <si>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</si>
  <si>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</si>
  <si>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</si>
  <si>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</si>
  <si>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</si>
  <si>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</si>
  <si>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</si>
  <si>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</si>
  <si>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</si>
  <si>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</si>
  <si>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</si>
  <si>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</si>
  <si>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</si>
  <si>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</si>
  <si>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</si>
  <si>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</si>
  <si>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</si>
  <si>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</si>
  <si>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</si>
  <si>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</si>
  <si>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</si>
  <si>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</si>
  <si>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</si>
  <si>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</si>
  <si>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</si>
  <si>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</si>
  <si>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</si>
  <si>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</si>
  <si>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</si>
  <si>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</si>
  <si>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</si>
  <si>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</si>
  <si>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</si>
  <si>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</si>
  <si>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</si>
  <si>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</si>
  <si>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</si>
  <si>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</si>
  <si>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</si>
  <si>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</si>
  <si>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</si>
  <si>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</si>
  <si>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</si>
  <si>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</si>
  <si>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</si>
  <si>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</si>
  <si>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</si>
  <si>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</si>
  <si>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</si>
  <si>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</si>
  <si>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</si>
  <si>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</si>
  <si>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</si>
  <si>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</si>
  <si>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</si>
  <si>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</si>
  <si>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</si>
  <si>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</si>
  <si>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</si>
  <si>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</si>
  <si>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</si>
  <si>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</si>
  <si>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</si>
  <si>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</si>
  <si>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</si>
  <si>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</si>
  <si>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</si>
  <si>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</si>
  <si>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</si>
  <si>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</si>
  <si>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</si>
  <si>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</si>
  <si>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</si>
  <si>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</si>
  <si>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</si>
  <si>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</si>
  <si>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</si>
  <si>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</si>
  <si>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</si>
  <si>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</si>
  <si>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</si>
  <si>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</si>
  <si>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</si>
  <si>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</si>
  <si>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</si>
  <si>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</si>
  <si>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</si>
  <si>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</si>
  <si>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</si>
  <si>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</si>
  <si>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</si>
  <si>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</si>
  <si>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</si>
  <si>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</si>
  <si>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</si>
  <si>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</si>
  <si>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</si>
  <si>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</si>
  <si>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</si>
  <si>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</si>
  <si>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</si>
  <si>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</si>
  <si>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</si>
  <si>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</si>
  <si>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</si>
  <si>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</si>
  <si>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</si>
  <si>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</si>
  <si>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</si>
  <si>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</si>
  <si>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</si>
  <si>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</si>
  <si>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</si>
  <si>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</si>
  <si>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</si>
  <si>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</si>
  <si>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</si>
  <si>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</si>
  <si>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</si>
  <si>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</si>
  <si>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</si>
  <si>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</si>
  <si>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</si>
  <si>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</si>
  <si>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</si>
  <si>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</si>
  <si>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</si>
  <si>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</si>
  <si>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</si>
  <si>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</si>
  <si>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</si>
  <si>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</si>
  <si>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</si>
  <si>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</si>
  <si>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</si>
  <si>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</si>
  <si>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</si>
  <si>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</si>
  <si>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</si>
  <si>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</si>
  <si>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</si>
  <si>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</si>
  <si>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</si>
  <si>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</si>
  <si>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</si>
  <si>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</si>
  <si>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</si>
  <si>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</si>
  <si>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</si>
  <si>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</si>
  <si>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</si>
  <si>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</si>
  <si>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</si>
  <si>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</si>
  <si>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</si>
  <si>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</si>
  <si>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</si>
  <si>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</si>
  <si>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</si>
  <si>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</si>
  <si>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</si>
  <si>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</si>
  <si>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</si>
  <si>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</si>
  <si>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</si>
  <si>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</si>
  <si>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</si>
  <si>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</si>
  <si>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</si>
  <si>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</si>
  <si>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</si>
  <si>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</si>
  <si>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</si>
  <si>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</si>
  <si>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</si>
  <si>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</si>
  <si>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</si>
  <si>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</si>
  <si>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</si>
  <si>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</si>
  <si>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</si>
  <si>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</si>
  <si>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</si>
  <si>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</si>
  <si>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</si>
  <si>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</si>
  <si>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</si>
  <si>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</si>
  <si>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</si>
  <si>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</si>
  <si>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</si>
  <si>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</si>
  <si>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</si>
  <si>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</si>
  <si>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</si>
  <si>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</si>
  <si>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</si>
  <si>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</si>
  <si>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</si>
  <si>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</si>
  <si>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</si>
  <si>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</si>
  <si>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</si>
  <si>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</si>
  <si>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</si>
  <si>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</si>
  <si>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</si>
  <si>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</si>
  <si>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</si>
  <si>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</si>
  <si>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</si>
  <si>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</si>
  <si>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</si>
  <si>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</si>
  <si>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</si>
  <si>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</si>
  <si>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</si>
  <si>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</si>
  <si>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</si>
  <si>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</si>
  <si>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</si>
  <si>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</si>
  <si>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</si>
  <si>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</si>
  <si>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</si>
  <si>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</si>
  <si>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</si>
  <si>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</si>
  <si>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</si>
  <si>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</si>
  <si>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</si>
  <si>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</si>
  <si>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</si>
  <si>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</si>
  <si>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</si>
  <si>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</si>
  <si>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</si>
  <si>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</si>
  <si>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</si>
  <si>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</si>
  <si>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</si>
  <si>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</si>
  <si>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</si>
  <si>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</si>
  <si>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</si>
  <si>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</si>
  <si>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</si>
  <si>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</si>
  <si>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</si>
  <si>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</si>
  <si>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</si>
  <si>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</si>
  <si>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</si>
  <si>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</si>
  <si>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</si>
  <si>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</si>
  <si>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</si>
  <si>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</si>
  <si>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</si>
  <si>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</si>
  <si>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</si>
  <si>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</si>
  <si>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</si>
  <si>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</si>
  <si>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</si>
  <si>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</si>
  <si>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</si>
  <si>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</si>
  <si>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</si>
  <si>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</si>
  <si>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</si>
  <si>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</si>
  <si>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</si>
  <si>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</si>
  <si>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</si>
  <si>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</si>
  <si>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</si>
  <si>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</si>
  <si>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</si>
  <si>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</si>
  <si>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</si>
  <si>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</si>
  <si>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</si>
  <si>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</si>
  <si>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</si>
  <si>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</si>
  <si>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</si>
  <si>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</si>
  <si>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</si>
  <si>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</si>
  <si>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</si>
  <si>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</si>
  <si>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</si>
  <si>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</si>
  <si>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</si>
  <si>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</si>
  <si>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</si>
  <si>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</si>
  <si>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</si>
  <si>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</si>
  <si>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</si>
  <si>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</si>
  <si>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</si>
  <si>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</si>
  <si>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</si>
  <si>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</si>
  <si>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</si>
  <si>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</si>
  <si>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</si>
  <si>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</si>
  <si>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</si>
  <si>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</si>
  <si>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</si>
  <si>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</si>
  <si>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</si>
  <si>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</si>
  <si>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</si>
  <si>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</si>
  <si>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</si>
  <si>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</si>
  <si>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</si>
  <si>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</si>
  <si>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</si>
  <si>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</si>
  <si>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</si>
  <si>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</si>
  <si>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</si>
  <si>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</si>
  <si>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</si>
  <si>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</si>
  <si>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</si>
  <si>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</si>
  <si>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</si>
  <si>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</si>
  <si>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</si>
  <si>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</si>
  <si>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</si>
  <si>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</si>
  <si>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</si>
  <si>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</si>
  <si>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</si>
  <si>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</si>
  <si>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</si>
  <si>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</si>
  <si>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</si>
  <si>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</si>
  <si>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</si>
  <si>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</si>
  <si>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</si>
  <si>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</si>
  <si>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</si>
  <si>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</si>
  <si>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</si>
  <si>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</si>
  <si>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</si>
  <si>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SKRAD</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</si>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</sst>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1207740.42</v>
      </c>
      <c r="D2" s="7">
        <f>'PR-RAS'!E6</f>
        <v>1704635.79</v>
      </c>
      <c r="E2" s="7">
        <v>0</v>
      </c>
      <c r="F2" s="7">
        <v>0</v>
      </c>
      <c r="G2" s="8">
        <f t="shared" ref="G2:G274" si="0">(B2/1000)*(C2*1+D2*2)</f>
        <v>4617.0119999999997</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485314.73</v>
      </c>
      <c r="D3" s="2">
        <f>'PR-RAS'!E7</f>
        <v>574054.59</v>
      </c>
      <c r="E3" s="2">
        <v>0</v>
      </c>
      <c r="F3" s="2">
        <v>0</v>
      </c>
      <c r="G3" s="3">
        <f t="shared" si="0"/>
        <v>3266.84782</v>
      </c>
      <c r="H3" s="3">
        <f t="shared" si="1"/>
        <v>0.68000000005122274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403173.58</v>
      </c>
      <c r="D4" s="2">
        <f>'PR-RAS'!E8</f>
        <v>467923.27</v>
      </c>
      <c r="E4" s="2">
        <v>0</v>
      </c>
      <c r="F4" s="2">
        <v>0</v>
      </c>
      <c r="G4" s="3">
        <f t="shared" si="0"/>
        <v>4017.0603600000004</v>
      </c>
      <c r="H4" s="3">
        <f t="shared" si="1"/>
        <v>0.69000000000232831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356706.49</v>
      </c>
      <c r="D5" s="2">
        <f>'PR-RAS'!E9</f>
        <v>417647.05</v>
      </c>
      <c r="E5" s="2">
        <v>0</v>
      </c>
      <c r="F5" s="2">
        <v>0</v>
      </c>
      <c r="G5" s="3">
        <f t="shared" si="0"/>
        <v>4768.0023599999995</v>
      </c>
      <c r="H5" s="3">
        <f t="shared" si="1"/>
        <v>0.53999999997904524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22606.83</v>
      </c>
      <c r="D6" s="2">
        <f>'PR-RAS'!E10</f>
        <v>26475.09</v>
      </c>
      <c r="E6" s="2">
        <v>0</v>
      </c>
      <c r="F6" s="2">
        <v>0</v>
      </c>
      <c r="G6" s="3">
        <f t="shared" si="0"/>
        <v>377.78505000000007</v>
      </c>
      <c r="H6" s="3">
        <f t="shared" si="1"/>
        <v>0.25999999999839929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15521.13</v>
      </c>
      <c r="D7" s="2">
        <f>'PR-RAS'!E11</f>
        <v>10192.299999999999</v>
      </c>
      <c r="E7" s="2">
        <v>0</v>
      </c>
      <c r="F7" s="2">
        <v>0</v>
      </c>
      <c r="G7" s="3">
        <f t="shared" si="0"/>
        <v>215.43437999999998</v>
      </c>
      <c r="H7" s="3">
        <f t="shared" si="1"/>
        <v>0.42999999999847205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2659.68</v>
      </c>
      <c r="D8" s="2">
        <f>'PR-RAS'!E12</f>
        <v>4242.84</v>
      </c>
      <c r="E8" s="2">
        <v>0</v>
      </c>
      <c r="F8" s="2">
        <v>0</v>
      </c>
      <c r="G8" s="3">
        <f t="shared" si="0"/>
        <v>78.017520000000005</v>
      </c>
      <c r="H8" s="3">
        <f t="shared" si="1"/>
        <v>0.48000000000001819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5679.45</v>
      </c>
      <c r="D9" s="2">
        <f>'PR-RAS'!E13</f>
        <v>9365.99</v>
      </c>
      <c r="E9" s="2">
        <v>0</v>
      </c>
      <c r="F9" s="2">
        <v>0</v>
      </c>
      <c r="G9" s="3">
        <f t="shared" si="0"/>
        <v>195.29143999999999</v>
      </c>
      <c r="H9" s="3">
        <f t="shared" si="1"/>
        <v>0.46000000000003638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75378.040000000008</v>
      </c>
      <c r="D19" s="2">
        <f>'PR-RAS'!E23</f>
        <v>99052.88</v>
      </c>
      <c r="E19" s="2">
        <v>0</v>
      </c>
      <c r="F19" s="2">
        <v>0</v>
      </c>
      <c r="G19" s="3">
        <f t="shared" si="0"/>
        <v>4922.7084000000004</v>
      </c>
      <c r="H19" s="3">
        <f t="shared" si="1"/>
        <v>0.16000000000349246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40648.230000000003</v>
      </c>
      <c r="D20" s="2">
        <f>'PR-RAS'!E24</f>
        <v>31412.65</v>
      </c>
      <c r="E20" s="2">
        <v>0</v>
      </c>
      <c r="F20" s="2">
        <v>0</v>
      </c>
      <c r="G20" s="3">
        <f t="shared" si="0"/>
        <v>1965.9970699999999</v>
      </c>
      <c r="H20" s="3">
        <f t="shared" si="1"/>
        <v>0.58000000000174623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34729.81</v>
      </c>
      <c r="D23" s="2">
        <f>'PR-RAS'!E27</f>
        <v>67640.23</v>
      </c>
      <c r="E23" s="2">
        <v>0</v>
      </c>
      <c r="F23" s="2">
        <v>0</v>
      </c>
      <c r="G23" s="3">
        <f t="shared" si="0"/>
        <v>3740.2259399999994</v>
      </c>
      <c r="H23" s="3">
        <f t="shared" si="1"/>
        <v>0.41999999999825377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6763.11</v>
      </c>
      <c r="D25" s="2">
        <f>'PR-RAS'!E29</f>
        <v>7078.44</v>
      </c>
      <c r="E25" s="2">
        <v>0</v>
      </c>
      <c r="F25" s="2">
        <v>0</v>
      </c>
      <c r="G25" s="3">
        <f t="shared" si="0"/>
        <v>502.07975999999996</v>
      </c>
      <c r="H25" s="3">
        <f t="shared" si="1"/>
        <v>0.5499999999992724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6763.11</v>
      </c>
      <c r="D27" s="2">
        <f>'PR-RAS'!E31</f>
        <v>7078.44</v>
      </c>
      <c r="E27" s="2">
        <v>0</v>
      </c>
      <c r="F27" s="2">
        <v>0</v>
      </c>
      <c r="G27" s="3">
        <f t="shared" si="0"/>
        <v>543.91973999999993</v>
      </c>
      <c r="H27" s="3">
        <f t="shared" si="1"/>
        <v>0.5499999999992724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464503.17</v>
      </c>
      <c r="D45" s="2">
        <f>'PR-RAS'!E49</f>
        <v>955196.56</v>
      </c>
      <c r="E45" s="2">
        <v>0</v>
      </c>
      <c r="F45" s="2">
        <v>0</v>
      </c>
      <c r="G45" s="3">
        <f t="shared" si="0"/>
        <v>104495.43676</v>
      </c>
      <c r="H45" s="3">
        <f t="shared" si="1"/>
        <v>0.6099999999278225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377553.52</v>
      </c>
      <c r="D54" s="2">
        <f>'PR-RAS'!E58</f>
        <v>641528.52</v>
      </c>
      <c r="E54" s="2">
        <v>0</v>
      </c>
      <c r="F54" s="2">
        <v>0</v>
      </c>
      <c r="G54" s="3">
        <f t="shared" si="0"/>
        <v>88012.359679999994</v>
      </c>
      <c r="H54" s="3">
        <f t="shared" si="1"/>
        <v>0.9599999999627471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106635.53</v>
      </c>
      <c r="D55" s="2">
        <f>'PR-RAS'!E59</f>
        <v>81173.25</v>
      </c>
      <c r="E55" s="2">
        <v>0</v>
      </c>
      <c r="F55" s="2">
        <v>0</v>
      </c>
      <c r="G55" s="3">
        <f t="shared" si="0"/>
        <v>14525.029620000001</v>
      </c>
      <c r="H55" s="3">
        <f t="shared" si="1"/>
        <v>0.72000000000116415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270917.99</v>
      </c>
      <c r="D56" s="2">
        <f>'PR-RAS'!E60</f>
        <v>560355.27</v>
      </c>
      <c r="E56" s="2">
        <v>0</v>
      </c>
      <c r="F56" s="2">
        <v>0</v>
      </c>
      <c r="G56" s="3">
        <f t="shared" si="0"/>
        <v>76539.569149999996</v>
      </c>
      <c r="H56" s="3">
        <f t="shared" si="1"/>
        <v>0.28000000002793968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77589.929999999993</v>
      </c>
      <c r="D57" s="2">
        <f>'PR-RAS'!E61</f>
        <v>52361.48</v>
      </c>
      <c r="E57" s="2">
        <v>0</v>
      </c>
      <c r="F57" s="2">
        <v>0</v>
      </c>
      <c r="G57" s="3">
        <f t="shared" si="0"/>
        <v>10209.521840000001</v>
      </c>
      <c r="H57" s="3">
        <f t="shared" si="1"/>
        <v>0.55000000001018634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44950.27</v>
      </c>
      <c r="D58" s="2">
        <f>'PR-RAS'!E62</f>
        <v>52361.48</v>
      </c>
      <c r="E58" s="2">
        <v>0</v>
      </c>
      <c r="F58" s="2">
        <v>0</v>
      </c>
      <c r="G58" s="3">
        <f t="shared" si="0"/>
        <v>8531.3741100000007</v>
      </c>
      <c r="H58" s="3">
        <f t="shared" si="1"/>
        <v>0.75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32639.66</v>
      </c>
      <c r="D59" s="2">
        <f>'PR-RAS'!E63</f>
        <v>0</v>
      </c>
      <c r="E59" s="2">
        <v>0</v>
      </c>
      <c r="F59" s="2">
        <v>0</v>
      </c>
      <c r="G59" s="3">
        <f t="shared" si="0"/>
        <v>1893.1002800000001</v>
      </c>
      <c r="H59" s="3">
        <f t="shared" si="1"/>
        <v>0.34000000000014552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59410.27</v>
      </c>
      <c r="E60" s="2">
        <v>0</v>
      </c>
      <c r="F60" s="2">
        <v>0</v>
      </c>
      <c r="G60" s="3">
        <f t="shared" si="0"/>
        <v>7010.4118599999993</v>
      </c>
      <c r="H60" s="3">
        <f t="shared" si="1"/>
        <v>0.26999999999679858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59410.27</v>
      </c>
      <c r="E63" s="2">
        <v>0</v>
      </c>
      <c r="F63" s="2">
        <v>0</v>
      </c>
      <c r="G63" s="3">
        <f>(B63/1000)*(C63*1+D63*2)</f>
        <v>7366.8734799999993</v>
      </c>
      <c r="H63" s="3">
        <f>ABS(C63-ROUND(C63,0))+ABS(D63-ROUND(D63,0))</f>
        <v>0.26999999999679858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9359.7199999999993</v>
      </c>
      <c r="D70" s="2">
        <f>'PR-RAS'!E74</f>
        <v>201896.28999999998</v>
      </c>
      <c r="E70" s="2">
        <v>0</v>
      </c>
      <c r="F70" s="2">
        <v>0</v>
      </c>
      <c r="G70" s="3">
        <f t="shared" si="0"/>
        <v>28507.508699999998</v>
      </c>
      <c r="H70" s="3">
        <f t="shared" si="1"/>
        <v>0.56999999997970008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9359.7199999999993</v>
      </c>
      <c r="D71" s="2">
        <f>'PR-RAS'!E75</f>
        <v>167657.34</v>
      </c>
      <c r="E71" s="2">
        <v>0</v>
      </c>
      <c r="F71" s="2">
        <v>0</v>
      </c>
      <c r="G71" s="3">
        <f t="shared" si="0"/>
        <v>24127.207999999999</v>
      </c>
      <c r="H71" s="3">
        <f t="shared" si="1"/>
        <v>0.61999999999716238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34238.949999999997</v>
      </c>
      <c r="E72" s="2">
        <v>0</v>
      </c>
      <c r="F72" s="2">
        <v>0</v>
      </c>
      <c r="G72" s="3">
        <f t="shared" si="0"/>
        <v>4861.9308999999994</v>
      </c>
      <c r="H72" s="3">
        <f t="shared" si="1"/>
        <v>5.0000000002910383E-2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59279.570000000007</v>
      </c>
      <c r="D78" s="2">
        <f>'PR-RAS'!E82</f>
        <v>47112.12</v>
      </c>
      <c r="E78" s="2">
        <v>0</v>
      </c>
      <c r="F78" s="2">
        <v>0</v>
      </c>
      <c r="G78" s="3">
        <f t="shared" si="0"/>
        <v>11819.793369999999</v>
      </c>
      <c r="H78" s="3">
        <f t="shared" si="1"/>
        <v>0.54999999999563443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59279.570000000007</v>
      </c>
      <c r="D87" s="2">
        <f>'PR-RAS'!E91</f>
        <v>47112.12</v>
      </c>
      <c r="E87" s="2">
        <v>0</v>
      </c>
      <c r="F87" s="2">
        <v>0</v>
      </c>
      <c r="G87" s="3">
        <f t="shared" si="0"/>
        <v>13201.327659999999</v>
      </c>
      <c r="H87" s="3">
        <f t="shared" si="1"/>
        <v>0.54999999999563443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95.56</v>
      </c>
      <c r="D88" s="2">
        <f>'PR-RAS'!E92</f>
        <v>0</v>
      </c>
      <c r="E88" s="2">
        <v>0</v>
      </c>
      <c r="F88" s="2">
        <v>0</v>
      </c>
      <c r="G88" s="3">
        <f t="shared" si="0"/>
        <v>8.31372</v>
      </c>
      <c r="H88" s="3">
        <f t="shared" si="1"/>
        <v>0.43999999999999773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31147.61</v>
      </c>
      <c r="D89" s="2">
        <f>'PR-RAS'!E93</f>
        <v>20640.080000000002</v>
      </c>
      <c r="E89" s="2">
        <v>0</v>
      </c>
      <c r="F89" s="2">
        <v>0</v>
      </c>
      <c r="G89" s="3">
        <f t="shared" si="0"/>
        <v>6373.6437599999999</v>
      </c>
      <c r="H89" s="3">
        <f t="shared" si="1"/>
        <v>0.47000000000116415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28036.400000000001</v>
      </c>
      <c r="D90" s="2">
        <f>'PR-RAS'!E94</f>
        <v>25544.54</v>
      </c>
      <c r="E90" s="2">
        <v>0</v>
      </c>
      <c r="F90" s="2">
        <v>0</v>
      </c>
      <c r="G90" s="3">
        <f t="shared" si="0"/>
        <v>7042.1677200000004</v>
      </c>
      <c r="H90" s="3">
        <f t="shared" si="1"/>
        <v>0.86000000000058208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927.5</v>
      </c>
      <c r="E93" s="2">
        <v>0</v>
      </c>
      <c r="F93" s="2">
        <v>0</v>
      </c>
      <c r="G93" s="3">
        <f t="shared" si="0"/>
        <v>170.66</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191842.95</v>
      </c>
      <c r="D102" s="2">
        <f>'PR-RAS'!E106</f>
        <v>126418.71</v>
      </c>
      <c r="E102" s="2">
        <v>0</v>
      </c>
      <c r="F102" s="2">
        <v>0</v>
      </c>
      <c r="G102" s="3">
        <f t="shared" si="0"/>
        <v>44912.717370000006</v>
      </c>
      <c r="H102" s="3">
        <f t="shared" si="1"/>
        <v>0.33999999998195563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1022.57</v>
      </c>
      <c r="D103" s="2">
        <f>'PR-RAS'!E107</f>
        <v>1302.72</v>
      </c>
      <c r="E103" s="2">
        <v>0</v>
      </c>
      <c r="F103" s="2">
        <v>0</v>
      </c>
      <c r="G103" s="3">
        <f t="shared" si="0"/>
        <v>370.05702000000002</v>
      </c>
      <c r="H103" s="3">
        <f t="shared" si="1"/>
        <v>0.70999999999992269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1022.57</v>
      </c>
      <c r="D107" s="2">
        <f>'PR-RAS'!E111</f>
        <v>1302.72</v>
      </c>
      <c r="E107" s="2">
        <v>0</v>
      </c>
      <c r="F107" s="2">
        <v>0</v>
      </c>
      <c r="G107" s="3">
        <f t="shared" si="0"/>
        <v>384.56906000000004</v>
      </c>
      <c r="H107" s="3">
        <f t="shared" si="1"/>
        <v>0.70999999999992269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131453.38</v>
      </c>
      <c r="D108" s="2">
        <f>'PR-RAS'!E112</f>
        <v>72226.570000000007</v>
      </c>
      <c r="E108" s="2">
        <v>0</v>
      </c>
      <c r="F108" s="2">
        <v>0</v>
      </c>
      <c r="G108" s="3">
        <f t="shared" si="0"/>
        <v>29521.997640000001</v>
      </c>
      <c r="H108" s="3">
        <f t="shared" si="1"/>
        <v>0.80999999999767169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381.59</v>
      </c>
      <c r="D110" s="2">
        <f>'PR-RAS'!E114</f>
        <v>0</v>
      </c>
      <c r="E110" s="2">
        <v>0</v>
      </c>
      <c r="F110" s="2">
        <v>0</v>
      </c>
      <c r="G110" s="3">
        <f t="shared" si="0"/>
        <v>41.593309999999995</v>
      </c>
      <c r="H110" s="3">
        <f t="shared" si="1"/>
        <v>0.41000000000002501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116069.65</v>
      </c>
      <c r="D111" s="2">
        <f>'PR-RAS'!E115</f>
        <v>59141.33</v>
      </c>
      <c r="E111" s="2">
        <v>0</v>
      </c>
      <c r="F111" s="2">
        <v>0</v>
      </c>
      <c r="G111" s="3">
        <f t="shared" si="0"/>
        <v>25778.754099999998</v>
      </c>
      <c r="H111" s="3">
        <f t="shared" si="1"/>
        <v>0.680000000007567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15002.14</v>
      </c>
      <c r="D113" s="2">
        <f>'PR-RAS'!E117</f>
        <v>13085.24</v>
      </c>
      <c r="E113" s="2">
        <v>0</v>
      </c>
      <c r="F113" s="2">
        <v>0</v>
      </c>
      <c r="G113" s="3">
        <f t="shared" si="0"/>
        <v>4611.3334399999994</v>
      </c>
      <c r="H113" s="3">
        <f t="shared" si="1"/>
        <v>0.37999999999919964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59367</v>
      </c>
      <c r="D116" s="2">
        <f>'PR-RAS'!E120</f>
        <v>52889.42</v>
      </c>
      <c r="E116" s="2">
        <v>0</v>
      </c>
      <c r="F116" s="2">
        <v>0</v>
      </c>
      <c r="G116" s="3">
        <f t="shared" si="0"/>
        <v>18991.7716</v>
      </c>
      <c r="H116" s="3">
        <f t="shared" si="1"/>
        <v>0.41999999999825377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11731.41</v>
      </c>
      <c r="D117" s="2">
        <f>'PR-RAS'!E121</f>
        <v>6079.71</v>
      </c>
      <c r="E117" s="2">
        <v>0</v>
      </c>
      <c r="F117" s="2">
        <v>0</v>
      </c>
      <c r="G117" s="3">
        <f t="shared" si="0"/>
        <v>2771.3362800000004</v>
      </c>
      <c r="H117" s="3">
        <f t="shared" si="1"/>
        <v>0.6999999999998181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47635.59</v>
      </c>
      <c r="D118" s="2">
        <f>'PR-RAS'!E122</f>
        <v>46809.71</v>
      </c>
      <c r="E118" s="2">
        <v>0</v>
      </c>
      <c r="F118" s="2">
        <v>0</v>
      </c>
      <c r="G118" s="3">
        <f t="shared" si="0"/>
        <v>16526.836170000002</v>
      </c>
      <c r="H118" s="3">
        <f t="shared" si="1"/>
        <v>0.70000000000436557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6800</v>
      </c>
      <c r="D121" s="2">
        <f>'PR-RAS'!E125</f>
        <v>0</v>
      </c>
      <c r="E121" s="2">
        <v>0</v>
      </c>
      <c r="F121" s="2">
        <v>0</v>
      </c>
      <c r="G121" s="3">
        <f t="shared" si="0"/>
        <v>816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6800</v>
      </c>
      <c r="D125" s="2">
        <f>'PR-RAS'!E129</f>
        <v>0</v>
      </c>
      <c r="E125" s="2">
        <v>0</v>
      </c>
      <c r="F125" s="2">
        <v>0</v>
      </c>
      <c r="G125" s="3">
        <f t="shared" si="0"/>
        <v>843.2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6800</v>
      </c>
      <c r="D126" s="2">
        <f>'PR-RAS'!E130</f>
        <v>0</v>
      </c>
      <c r="E126" s="2">
        <v>0</v>
      </c>
      <c r="F126" s="2">
        <v>0</v>
      </c>
      <c r="G126" s="3">
        <f t="shared" si="0"/>
        <v>850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1853.81</v>
      </c>
      <c r="E136" s="2">
        <v>0</v>
      </c>
      <c r="F136" s="2">
        <v>0</v>
      </c>
      <c r="G136" s="3">
        <f t="shared" si="0"/>
        <v>500.52870000000001</v>
      </c>
      <c r="H136" s="3">
        <f t="shared" si="1"/>
        <v>0.19000000000005457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1853.81</v>
      </c>
      <c r="E147" s="2">
        <v>0</v>
      </c>
      <c r="F147" s="2">
        <v>0</v>
      </c>
      <c r="G147" s="3">
        <f t="shared" si="0"/>
        <v>541.31251999999995</v>
      </c>
      <c r="H147" s="3">
        <f t="shared" si="1"/>
        <v>0.19000000000005457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855930.13</v>
      </c>
      <c r="D148" s="2">
        <f>'PR-RAS'!E152</f>
        <v>944598.66</v>
      </c>
      <c r="E148" s="2">
        <v>0</v>
      </c>
      <c r="F148" s="2">
        <v>0</v>
      </c>
      <c r="G148" s="3">
        <f t="shared" si="0"/>
        <v>403533.73515000002</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255634.67</v>
      </c>
      <c r="D149" s="2">
        <f>'PR-RAS'!E153</f>
        <v>356074.69</v>
      </c>
      <c r="E149" s="2">
        <v>0</v>
      </c>
      <c r="F149" s="2">
        <v>0</v>
      </c>
      <c r="G149" s="3">
        <f t="shared" si="0"/>
        <v>143232.03940000001</v>
      </c>
      <c r="H149" s="3">
        <f t="shared" si="1"/>
        <v>0.63999999998486601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203191.19</v>
      </c>
      <c r="D150" s="2">
        <f>'PR-RAS'!E154</f>
        <v>290012.64</v>
      </c>
      <c r="E150" s="2">
        <v>0</v>
      </c>
      <c r="F150" s="2">
        <v>0</v>
      </c>
      <c r="G150" s="3">
        <f t="shared" si="0"/>
        <v>116699.25403</v>
      </c>
      <c r="H150" s="3">
        <f t="shared" si="1"/>
        <v>0.54999999998835847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202831.82</v>
      </c>
      <c r="D151" s="2">
        <f>'PR-RAS'!E155</f>
        <v>289956.55</v>
      </c>
      <c r="E151" s="2">
        <v>0</v>
      </c>
      <c r="F151" s="2">
        <v>0</v>
      </c>
      <c r="G151" s="3">
        <f t="shared" si="0"/>
        <v>117411.73799999998</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359.37</v>
      </c>
      <c r="D153" s="2">
        <f>'PR-RAS'!E157</f>
        <v>56.09</v>
      </c>
      <c r="E153" s="2">
        <v>0</v>
      </c>
      <c r="F153" s="2">
        <v>0</v>
      </c>
      <c r="G153" s="3">
        <f t="shared" si="0"/>
        <v>71.675600000000003</v>
      </c>
      <c r="H153" s="3">
        <f t="shared" si="1"/>
        <v>0.46000000000000796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18518.78</v>
      </c>
      <c r="D155" s="2">
        <f>'PR-RAS'!E159</f>
        <v>18210</v>
      </c>
      <c r="E155" s="2">
        <v>0</v>
      </c>
      <c r="F155" s="2">
        <v>0</v>
      </c>
      <c r="G155" s="3">
        <f t="shared" si="0"/>
        <v>8460.5721199999989</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33924.700000000004</v>
      </c>
      <c r="D156" s="2">
        <f>'PR-RAS'!E160</f>
        <v>47852.05</v>
      </c>
      <c r="E156" s="2">
        <v>0</v>
      </c>
      <c r="F156" s="2">
        <v>0</v>
      </c>
      <c r="G156" s="3">
        <f t="shared" si="0"/>
        <v>20092.464000000004</v>
      </c>
      <c r="H156" s="3">
        <f t="shared" si="1"/>
        <v>0.34999999999854481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398.05</v>
      </c>
      <c r="D157" s="2">
        <f>'PR-RAS'!E161</f>
        <v>0</v>
      </c>
      <c r="E157" s="2">
        <v>0</v>
      </c>
      <c r="F157" s="2">
        <v>0</v>
      </c>
      <c r="G157" s="3">
        <f t="shared" si="0"/>
        <v>62.095800000000004</v>
      </c>
      <c r="H157" s="3">
        <f t="shared" si="1"/>
        <v>5.0000000000011369E-2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33526.65</v>
      </c>
      <c r="D158" s="2">
        <f>'PR-RAS'!E162</f>
        <v>47852.05</v>
      </c>
      <c r="E158" s="2">
        <v>0</v>
      </c>
      <c r="F158" s="2">
        <v>0</v>
      </c>
      <c r="G158" s="3">
        <f t="shared" si="0"/>
        <v>20289.227750000002</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365890.1700000001</v>
      </c>
      <c r="D160" s="2">
        <f>'PR-RAS'!E164</f>
        <v>324308.04000000004</v>
      </c>
      <c r="E160" s="2">
        <v>0</v>
      </c>
      <c r="F160" s="2">
        <v>0</v>
      </c>
      <c r="G160" s="3">
        <f t="shared" si="0"/>
        <v>161306.49375000005</v>
      </c>
      <c r="H160" s="3">
        <f t="shared" si="1"/>
        <v>0.21000000013737008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8533.9</v>
      </c>
      <c r="D161" s="2">
        <f>'PR-RAS'!E165</f>
        <v>10482.709999999999</v>
      </c>
      <c r="E161" s="2">
        <v>0</v>
      </c>
      <c r="F161" s="2">
        <v>0</v>
      </c>
      <c r="G161" s="3">
        <f t="shared" si="0"/>
        <v>4719.8912</v>
      </c>
      <c r="H161" s="3">
        <f t="shared" si="1"/>
        <v>0.39000000000123691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585.76</v>
      </c>
      <c r="D162" s="2">
        <f>'PR-RAS'!E166</f>
        <v>708</v>
      </c>
      <c r="E162" s="2">
        <v>0</v>
      </c>
      <c r="F162" s="2">
        <v>0</v>
      </c>
      <c r="G162" s="3">
        <f t="shared" si="0"/>
        <v>322.28336000000002</v>
      </c>
      <c r="H162" s="3">
        <f t="shared" si="1"/>
        <v>0.24000000000000909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3296.19</v>
      </c>
      <c r="D163" s="2">
        <f>'PR-RAS'!E167</f>
        <v>3940.43</v>
      </c>
      <c r="E163" s="2">
        <v>0</v>
      </c>
      <c r="F163" s="2">
        <v>0</v>
      </c>
      <c r="G163" s="3">
        <f t="shared" si="0"/>
        <v>1810.6821</v>
      </c>
      <c r="H163" s="3">
        <f t="shared" si="1"/>
        <v>0.61999999999989086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1157.5</v>
      </c>
      <c r="D164" s="2">
        <f>'PR-RAS'!E168</f>
        <v>383.75</v>
      </c>
      <c r="E164" s="2">
        <v>0</v>
      </c>
      <c r="F164" s="2">
        <v>0</v>
      </c>
      <c r="G164" s="3">
        <f t="shared" si="0"/>
        <v>313.77500000000003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3494.45</v>
      </c>
      <c r="D165" s="2">
        <f>'PR-RAS'!E169</f>
        <v>5450.53</v>
      </c>
      <c r="E165" s="2">
        <v>0</v>
      </c>
      <c r="F165" s="2">
        <v>0</v>
      </c>
      <c r="G165" s="3">
        <f t="shared" si="0"/>
        <v>2360.86364</v>
      </c>
      <c r="H165" s="3">
        <f t="shared" si="1"/>
        <v>0.92000000000007276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63323.49</v>
      </c>
      <c r="D166" s="2">
        <f>'PR-RAS'!E170</f>
        <v>70279.97</v>
      </c>
      <c r="E166" s="2">
        <v>0</v>
      </c>
      <c r="F166" s="2">
        <v>0</v>
      </c>
      <c r="G166" s="3">
        <f t="shared" si="0"/>
        <v>33640.765950000001</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9912.2199999999993</v>
      </c>
      <c r="D167" s="2">
        <f>'PR-RAS'!E171</f>
        <v>13701.85</v>
      </c>
      <c r="E167" s="2">
        <v>0</v>
      </c>
      <c r="F167" s="2">
        <v>0</v>
      </c>
      <c r="G167" s="3">
        <f t="shared" si="0"/>
        <v>6194.44272</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8546.5400000000009</v>
      </c>
      <c r="D168" s="2">
        <f>'PR-RAS'!E172</f>
        <v>8125.72</v>
      </c>
      <c r="E168" s="2">
        <v>0</v>
      </c>
      <c r="F168" s="2">
        <v>0</v>
      </c>
      <c r="G168" s="3">
        <f t="shared" si="0"/>
        <v>4141.2626600000003</v>
      </c>
      <c r="H168" s="3">
        <f t="shared" si="1"/>
        <v>0.73999999999887223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29266.38</v>
      </c>
      <c r="D169" s="2">
        <f>'PR-RAS'!E173</f>
        <v>29281.02</v>
      </c>
      <c r="E169" s="2">
        <v>0</v>
      </c>
      <c r="F169" s="2">
        <v>0</v>
      </c>
      <c r="G169" s="3">
        <f t="shared" si="0"/>
        <v>14755.174560000001</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12082.17</v>
      </c>
      <c r="D170" s="2">
        <f>'PR-RAS'!E174</f>
        <v>14407.93</v>
      </c>
      <c r="E170" s="2">
        <v>0</v>
      </c>
      <c r="F170" s="2">
        <v>0</v>
      </c>
      <c r="G170" s="3">
        <f t="shared" si="0"/>
        <v>6911.7670699999999</v>
      </c>
      <c r="H170" s="3">
        <f t="shared" si="1"/>
        <v>0.23999999999978172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2836.1</v>
      </c>
      <c r="D171" s="2">
        <f>'PR-RAS'!E175</f>
        <v>3539.1</v>
      </c>
      <c r="E171" s="2">
        <v>0</v>
      </c>
      <c r="F171" s="2">
        <v>0</v>
      </c>
      <c r="G171" s="3">
        <f t="shared" si="0"/>
        <v>1685.431</v>
      </c>
      <c r="H171" s="3">
        <f t="shared" si="1"/>
        <v>0.1999999999998181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680.08</v>
      </c>
      <c r="D173" s="2">
        <f>'PR-RAS'!E177</f>
        <v>1224.3499999999999</v>
      </c>
      <c r="E173" s="2">
        <v>0</v>
      </c>
      <c r="F173" s="2">
        <v>0</v>
      </c>
      <c r="G173" s="3">
        <f t="shared" si="0"/>
        <v>538.15015999999991</v>
      </c>
      <c r="H173" s="3">
        <f t="shared" si="1"/>
        <v>0.42999999999994998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272701.19000000006</v>
      </c>
      <c r="D174" s="2">
        <f>'PR-RAS'!E178</f>
        <v>188946.23000000004</v>
      </c>
      <c r="E174" s="2">
        <v>0</v>
      </c>
      <c r="F174" s="2">
        <v>0</v>
      </c>
      <c r="G174" s="3">
        <f t="shared" si="0"/>
        <v>112552.70145000002</v>
      </c>
      <c r="H174" s="3">
        <f t="shared" si="1"/>
        <v>0.42000000010011718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9185.7199999999993</v>
      </c>
      <c r="D175" s="2">
        <f>'PR-RAS'!E179</f>
        <v>3248.72</v>
      </c>
      <c r="E175" s="2">
        <v>0</v>
      </c>
      <c r="F175" s="2">
        <v>0</v>
      </c>
      <c r="G175" s="3">
        <f t="shared" si="0"/>
        <v>2728.8698399999998</v>
      </c>
      <c r="H175" s="3">
        <f t="shared" si="1"/>
        <v>0.56000000000085493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56682.94</v>
      </c>
      <c r="D176" s="2">
        <f>'PR-RAS'!E180</f>
        <v>52065.38</v>
      </c>
      <c r="E176" s="2">
        <v>0</v>
      </c>
      <c r="F176" s="2">
        <v>0</v>
      </c>
      <c r="G176" s="3">
        <f t="shared" si="0"/>
        <v>28142.397499999999</v>
      </c>
      <c r="H176" s="3">
        <f t="shared" si="1"/>
        <v>0.43999999999505235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6646.19</v>
      </c>
      <c r="D177" s="2">
        <f>'PR-RAS'!E181</f>
        <v>10335.85</v>
      </c>
      <c r="E177" s="2">
        <v>0</v>
      </c>
      <c r="F177" s="2">
        <v>0</v>
      </c>
      <c r="G177" s="3">
        <f t="shared" si="0"/>
        <v>4807.9486399999996</v>
      </c>
      <c r="H177" s="3">
        <f t="shared" si="1"/>
        <v>0.33999999999923602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96624.11</v>
      </c>
      <c r="D178" s="2">
        <f>'PR-RAS'!E182</f>
        <v>36056.120000000003</v>
      </c>
      <c r="E178" s="2">
        <v>0</v>
      </c>
      <c r="F178" s="2">
        <v>0</v>
      </c>
      <c r="G178" s="3">
        <f t="shared" si="0"/>
        <v>29866.33395</v>
      </c>
      <c r="H178" s="3">
        <f t="shared" si="1"/>
        <v>0.23000000000320142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7689.71</v>
      </c>
      <c r="D179" s="2">
        <f>'PR-RAS'!E183</f>
        <v>6408.46</v>
      </c>
      <c r="E179" s="2">
        <v>0</v>
      </c>
      <c r="F179" s="2">
        <v>0</v>
      </c>
      <c r="G179" s="3">
        <f t="shared" si="0"/>
        <v>3650.1801399999999</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3223.15</v>
      </c>
      <c r="D180" s="2">
        <f>'PR-RAS'!E184</f>
        <v>14406.94</v>
      </c>
      <c r="E180" s="2">
        <v>0</v>
      </c>
      <c r="F180" s="2">
        <v>0</v>
      </c>
      <c r="G180" s="3">
        <f t="shared" si="0"/>
        <v>5734.6283700000004</v>
      </c>
      <c r="H180" s="3">
        <f t="shared" si="1"/>
        <v>0.20999999999958163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68851.210000000006</v>
      </c>
      <c r="D181" s="2">
        <f>'PR-RAS'!E185</f>
        <v>36551.620000000003</v>
      </c>
      <c r="E181" s="2">
        <v>0</v>
      </c>
      <c r="F181" s="2">
        <v>0</v>
      </c>
      <c r="G181" s="3">
        <f t="shared" si="0"/>
        <v>25551.800999999999</v>
      </c>
      <c r="H181" s="3">
        <f t="shared" si="1"/>
        <v>0.5900000000037835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15673.57</v>
      </c>
      <c r="D182" s="2">
        <f>'PR-RAS'!E186</f>
        <v>22748.5</v>
      </c>
      <c r="E182" s="2">
        <v>0</v>
      </c>
      <c r="F182" s="2">
        <v>0</v>
      </c>
      <c r="G182" s="3">
        <f t="shared" si="0"/>
        <v>11071.873169999999</v>
      </c>
      <c r="H182" s="3">
        <f t="shared" si="1"/>
        <v>0.93000000000029104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8124.59</v>
      </c>
      <c r="D183" s="2">
        <f>'PR-RAS'!E187</f>
        <v>7124.64</v>
      </c>
      <c r="E183" s="2">
        <v>0</v>
      </c>
      <c r="F183" s="2">
        <v>0</v>
      </c>
      <c r="G183" s="3">
        <f t="shared" si="0"/>
        <v>4072.0443400000004</v>
      </c>
      <c r="H183" s="3">
        <f t="shared" si="1"/>
        <v>0.76999999999952706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21331.59</v>
      </c>
      <c r="D190" s="2">
        <f>'PR-RAS'!E194</f>
        <v>54599.130000000005</v>
      </c>
      <c r="E190" s="2">
        <v>0</v>
      </c>
      <c r="F190" s="2">
        <v>0</v>
      </c>
      <c r="G190" s="3">
        <f t="shared" si="0"/>
        <v>24670.141650000001</v>
      </c>
      <c r="H190" s="3">
        <f t="shared" si="1"/>
        <v>0.54000000000451109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4118.47</v>
      </c>
      <c r="D191" s="2">
        <f>'PR-RAS'!E195</f>
        <v>20379.46</v>
      </c>
      <c r="E191" s="2">
        <v>0</v>
      </c>
      <c r="F191" s="2">
        <v>0</v>
      </c>
      <c r="G191" s="3">
        <f t="shared" si="0"/>
        <v>8526.7041000000008</v>
      </c>
      <c r="H191" s="3">
        <f t="shared" si="1"/>
        <v>0.92999999999938154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3677.41</v>
      </c>
      <c r="D192" s="2">
        <f>'PR-RAS'!E196</f>
        <v>5341.61</v>
      </c>
      <c r="E192" s="2">
        <v>0</v>
      </c>
      <c r="F192" s="2">
        <v>0</v>
      </c>
      <c r="G192" s="3">
        <f t="shared" si="0"/>
        <v>2742.88033</v>
      </c>
      <c r="H192" s="3">
        <f t="shared" si="1"/>
        <v>0.8000000000001819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6497.44</v>
      </c>
      <c r="D193" s="2">
        <f>'PR-RAS'!E197</f>
        <v>8031.43</v>
      </c>
      <c r="E193" s="2">
        <v>0</v>
      </c>
      <c r="F193" s="2">
        <v>0</v>
      </c>
      <c r="G193" s="3">
        <f t="shared" si="0"/>
        <v>4331.5775999999996</v>
      </c>
      <c r="H193" s="3">
        <f t="shared" si="1"/>
        <v>0.86999999999989086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617.76</v>
      </c>
      <c r="D194" s="2">
        <f>'PR-RAS'!E198</f>
        <v>617.76</v>
      </c>
      <c r="E194" s="2">
        <v>0</v>
      </c>
      <c r="F194" s="2">
        <v>0</v>
      </c>
      <c r="G194" s="3">
        <f t="shared" si="0"/>
        <v>357.68304000000001</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183.57</v>
      </c>
      <c r="D195" s="2">
        <f>'PR-RAS'!E199</f>
        <v>181.72</v>
      </c>
      <c r="E195" s="2">
        <v>0</v>
      </c>
      <c r="F195" s="2">
        <v>0</v>
      </c>
      <c r="G195" s="3">
        <f t="shared" si="0"/>
        <v>106.11994</v>
      </c>
      <c r="H195" s="3">
        <f t="shared" si="1"/>
        <v>0.71000000000000796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6236.94</v>
      </c>
      <c r="D197" s="2">
        <f>'PR-RAS'!E201</f>
        <v>20047.150000000001</v>
      </c>
      <c r="E197" s="2">
        <v>0</v>
      </c>
      <c r="F197" s="2">
        <v>0</v>
      </c>
      <c r="G197" s="3">
        <f t="shared" si="0"/>
        <v>9080.9230400000015</v>
      </c>
      <c r="H197" s="3">
        <f t="shared" si="1"/>
        <v>0.21000000000185537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3692.7799999999997</v>
      </c>
      <c r="D198" s="2">
        <f>'PR-RAS'!E202</f>
        <v>3900.03</v>
      </c>
      <c r="E198" s="2">
        <v>0</v>
      </c>
      <c r="F198" s="2">
        <v>0</v>
      </c>
      <c r="G198" s="3">
        <f t="shared" si="0"/>
        <v>2264.0894800000001</v>
      </c>
      <c r="H198" s="3">
        <f t="shared" si="1"/>
        <v>0.25000000000045475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135.16</v>
      </c>
      <c r="D204" s="2">
        <f>'PR-RAS'!E208</f>
        <v>121.19</v>
      </c>
      <c r="E204" s="2">
        <v>0</v>
      </c>
      <c r="F204" s="2">
        <v>0</v>
      </c>
      <c r="G204" s="3">
        <f t="shared" si="0"/>
        <v>76.640619999999998</v>
      </c>
      <c r="H204" s="3">
        <f t="shared" si="1"/>
        <v>0.34999999999999432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133.34</v>
      </c>
      <c r="D206" s="2">
        <f>'PR-RAS'!E210</f>
        <v>121.19</v>
      </c>
      <c r="E206" s="2">
        <v>0</v>
      </c>
      <c r="F206" s="2">
        <v>0</v>
      </c>
      <c r="G206" s="3">
        <f t="shared" si="0"/>
        <v>77.022599999999997</v>
      </c>
      <c r="H206" s="3">
        <f t="shared" si="1"/>
        <v>0.53000000000000114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1.82</v>
      </c>
      <c r="D208" s="2">
        <f>'PR-RAS'!E212</f>
        <v>0</v>
      </c>
      <c r="E208" s="2">
        <v>0</v>
      </c>
      <c r="F208" s="2">
        <v>0</v>
      </c>
      <c r="G208" s="3">
        <f t="shared" si="0"/>
        <v>0.37674000000000002</v>
      </c>
      <c r="H208" s="3">
        <f t="shared" si="1"/>
        <v>0.17999999999999994</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3557.62</v>
      </c>
      <c r="D212" s="2">
        <f>'PR-RAS'!E216</f>
        <v>3778.84</v>
      </c>
      <c r="E212" s="2">
        <v>0</v>
      </c>
      <c r="F212" s="2">
        <v>0</v>
      </c>
      <c r="G212" s="3">
        <f t="shared" si="0"/>
        <v>2345.3282999999997</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1691.19</v>
      </c>
      <c r="D213" s="2">
        <f>'PR-RAS'!E217</f>
        <v>2059.87</v>
      </c>
      <c r="E213" s="2">
        <v>0</v>
      </c>
      <c r="F213" s="2">
        <v>0</v>
      </c>
      <c r="G213" s="3">
        <f t="shared" si="0"/>
        <v>1231.91716</v>
      </c>
      <c r="H213" s="3">
        <f t="shared" si="1"/>
        <v>0.32000000000016371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174.35</v>
      </c>
      <c r="D215" s="2">
        <f>'PR-RAS'!E219</f>
        <v>94.67</v>
      </c>
      <c r="E215" s="2">
        <v>0</v>
      </c>
      <c r="F215" s="2">
        <v>0</v>
      </c>
      <c r="G215" s="3">
        <f t="shared" si="0"/>
        <v>77.829660000000004</v>
      </c>
      <c r="H215" s="3">
        <f t="shared" si="1"/>
        <v>0.67999999999999261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1692.08</v>
      </c>
      <c r="D216" s="2">
        <f>'PR-RAS'!E220</f>
        <v>1624.3</v>
      </c>
      <c r="E216" s="2">
        <v>0</v>
      </c>
      <c r="F216" s="2">
        <v>0</v>
      </c>
      <c r="G216" s="3">
        <f t="shared" si="0"/>
        <v>1062.2462</v>
      </c>
      <c r="H216" s="3">
        <f t="shared" si="1"/>
        <v>0.37999999999988177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13833.36</v>
      </c>
      <c r="D217" s="2">
        <f>'PR-RAS'!E221</f>
        <v>13833.36</v>
      </c>
      <c r="E217" s="2">
        <v>0</v>
      </c>
      <c r="F217" s="2">
        <v>0</v>
      </c>
      <c r="G217" s="3">
        <f t="shared" si="0"/>
        <v>8964.01728</v>
      </c>
      <c r="H217" s="3">
        <f t="shared" si="1"/>
        <v>0.72000000000116415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13833.36</v>
      </c>
      <c r="D221" s="2">
        <f>'PR-RAS'!E225</f>
        <v>13833.36</v>
      </c>
      <c r="E221" s="2">
        <v>0</v>
      </c>
      <c r="F221" s="2">
        <v>0</v>
      </c>
      <c r="G221" s="3">
        <f t="shared" si="0"/>
        <v>9130.017600000001</v>
      </c>
      <c r="H221" s="3">
        <f t="shared" si="1"/>
        <v>0.72000000000116415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13833.36</v>
      </c>
      <c r="D223" s="2">
        <f>'PR-RAS'!E227</f>
        <v>13833.36</v>
      </c>
      <c r="E223" s="2">
        <v>0</v>
      </c>
      <c r="F223" s="2">
        <v>0</v>
      </c>
      <c r="G223" s="3">
        <f t="shared" si="0"/>
        <v>9213.0177600000006</v>
      </c>
      <c r="H223" s="3">
        <f t="shared" si="1"/>
        <v>0.72000000000116415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76186.080000000002</v>
      </c>
      <c r="D226" s="2">
        <f>'PR-RAS'!E230</f>
        <v>81759.69</v>
      </c>
      <c r="E226" s="2">
        <v>0</v>
      </c>
      <c r="F226" s="2">
        <v>0</v>
      </c>
      <c r="G226" s="3">
        <f t="shared" si="0"/>
        <v>53933.728500000005</v>
      </c>
      <c r="H226" s="3">
        <f t="shared" si="1"/>
        <v>0.38999999999941792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75882.720000000001</v>
      </c>
      <c r="D233" s="2">
        <f>'PR-RAS'!E237</f>
        <v>81759.69</v>
      </c>
      <c r="E233" s="2">
        <v>0</v>
      </c>
      <c r="F233" s="2">
        <v>0</v>
      </c>
      <c r="G233" s="3">
        <f t="shared" si="0"/>
        <v>55541.287200000006</v>
      </c>
      <c r="H233" s="3">
        <f t="shared" si="1"/>
        <v>0.58999999999650754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75882.720000000001</v>
      </c>
      <c r="D234" s="2">
        <f>'PR-RAS'!E238</f>
        <v>81759.69</v>
      </c>
      <c r="E234" s="2">
        <v>0</v>
      </c>
      <c r="F234" s="2">
        <v>0</v>
      </c>
      <c r="G234" s="3">
        <f t="shared" si="0"/>
        <v>55780.689300000005</v>
      </c>
      <c r="H234" s="3">
        <f t="shared" si="1"/>
        <v>0.58999999999650754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303.36</v>
      </c>
      <c r="D242" s="2">
        <f>'PR-RAS'!E246</f>
        <v>0</v>
      </c>
      <c r="E242" s="2">
        <v>0</v>
      </c>
      <c r="F242" s="2">
        <v>0</v>
      </c>
      <c r="G242" s="3">
        <f t="shared" si="0"/>
        <v>73.109759999999994</v>
      </c>
      <c r="H242" s="3">
        <f t="shared" si="1"/>
        <v>0.36000000000001364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303.36</v>
      </c>
      <c r="D243" s="2">
        <f>'PR-RAS'!E247</f>
        <v>0</v>
      </c>
      <c r="E243" s="2">
        <v>0</v>
      </c>
      <c r="F243" s="2">
        <v>0</v>
      </c>
      <c r="G243" s="3">
        <f t="shared" si="0"/>
        <v>73.413120000000006</v>
      </c>
      <c r="H243" s="3">
        <f t="shared" si="1"/>
        <v>0.36000000000001364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31109.13</v>
      </c>
      <c r="D258" s="2">
        <f>'PR-RAS'!E262</f>
        <v>33799.85</v>
      </c>
      <c r="E258" s="2">
        <v>0</v>
      </c>
      <c r="F258" s="2">
        <v>0</v>
      </c>
      <c r="G258" s="3">
        <f t="shared" si="0"/>
        <v>25368.169310000001</v>
      </c>
      <c r="H258" s="3">
        <f t="shared" si="1"/>
        <v>0.28000000000247383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31109.13</v>
      </c>
      <c r="D265" s="2">
        <f>'PR-RAS'!E269</f>
        <v>33799.85</v>
      </c>
      <c r="E265" s="2">
        <v>0</v>
      </c>
      <c r="F265" s="2">
        <v>0</v>
      </c>
      <c r="G265" s="3">
        <f t="shared" si="0"/>
        <v>26059.131120000002</v>
      </c>
      <c r="H265" s="3">
        <f t="shared" si="1"/>
        <v>0.28000000000247383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24076.77</v>
      </c>
      <c r="D266" s="2">
        <f>'PR-RAS'!E270</f>
        <v>22859.17</v>
      </c>
      <c r="E266" s="2">
        <v>0</v>
      </c>
      <c r="F266" s="2">
        <v>0</v>
      </c>
      <c r="G266" s="3">
        <f t="shared" si="0"/>
        <v>18495.704150000001</v>
      </c>
      <c r="H266" s="3">
        <f t="shared" si="1"/>
        <v>0.39999999999781721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7032.36</v>
      </c>
      <c r="D267" s="2">
        <f>'PR-RAS'!E271</f>
        <v>10940.68</v>
      </c>
      <c r="E267" s="2">
        <v>0</v>
      </c>
      <c r="F267" s="2">
        <v>0</v>
      </c>
      <c r="G267" s="3">
        <f t="shared" si="0"/>
        <v>7691.0495200000005</v>
      </c>
      <c r="H267" s="3">
        <f t="shared" si="1"/>
        <v>0.67999999999938154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109583.93999999999</v>
      </c>
      <c r="D269" s="2">
        <f>'PR-RAS'!E273</f>
        <v>130923</v>
      </c>
      <c r="E269" s="2">
        <v>0</v>
      </c>
      <c r="F269" s="2">
        <v>0</v>
      </c>
      <c r="G269" s="3">
        <f t="shared" si="0"/>
        <v>99543.223920000004</v>
      </c>
      <c r="H269" s="3">
        <f t="shared" si="1"/>
        <v>6.0000000012223609E-2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95449.62</v>
      </c>
      <c r="D270" s="2">
        <f>'PR-RAS'!E274</f>
        <v>123604.01</v>
      </c>
      <c r="E270" s="2">
        <v>0</v>
      </c>
      <c r="F270" s="2">
        <v>0</v>
      </c>
      <c r="G270" s="3">
        <f t="shared" si="0"/>
        <v>92174.905160000009</v>
      </c>
      <c r="H270" s="3">
        <f t="shared" si="1"/>
        <v>0.38999999999941792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95449.62</v>
      </c>
      <c r="D271" s="2">
        <f>'PR-RAS'!E275</f>
        <v>123604.01</v>
      </c>
      <c r="E271" s="2">
        <v>0</v>
      </c>
      <c r="F271" s="2">
        <v>0</v>
      </c>
      <c r="G271" s="3">
        <f t="shared" si="0"/>
        <v>92517.562800000014</v>
      </c>
      <c r="H271" s="3">
        <f t="shared" si="1"/>
        <v>0.38999999999941792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11300</v>
      </c>
      <c r="D274" s="2">
        <f>'PR-RAS'!E278</f>
        <v>0</v>
      </c>
      <c r="E274" s="2">
        <v>0</v>
      </c>
      <c r="F274" s="2">
        <v>0</v>
      </c>
      <c r="G274" s="3">
        <f t="shared" si="0"/>
        <v>3084.9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11300</v>
      </c>
      <c r="D275" s="2">
        <f>'PR-RAS'!E279</f>
        <v>0</v>
      </c>
      <c r="E275" s="2">
        <v>0</v>
      </c>
      <c r="F275" s="2">
        <v>0</v>
      </c>
      <c r="G275" s="3">
        <f t="shared" ref="G275:G528" si="12">(B275/1000)*(C275*1+D275*2)</f>
        <v>3096.2000000000003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1327.23</v>
      </c>
      <c r="D279" s="2">
        <f>'PR-RAS'!E283</f>
        <v>0</v>
      </c>
      <c r="E279" s="2">
        <v>0</v>
      </c>
      <c r="F279" s="2">
        <v>0</v>
      </c>
      <c r="G279" s="3">
        <f t="shared" si="12"/>
        <v>368.96994000000007</v>
      </c>
      <c r="H279" s="3">
        <f t="shared" si="13"/>
        <v>0.23000000000001819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1327.23</v>
      </c>
      <c r="D284" s="2">
        <f>'PR-RAS'!E288</f>
        <v>0</v>
      </c>
      <c r="E284" s="2">
        <v>0</v>
      </c>
      <c r="F284" s="2">
        <v>0</v>
      </c>
      <c r="G284" s="3">
        <f t="shared" si="12"/>
        <v>375.60608999999999</v>
      </c>
      <c r="H284" s="3">
        <f t="shared" si="13"/>
        <v>0.23000000000001819</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1507.09</v>
      </c>
      <c r="D285" s="2">
        <f>'PR-RAS'!E289</f>
        <v>7318.99</v>
      </c>
      <c r="E285" s="2">
        <v>0</v>
      </c>
      <c r="F285" s="2">
        <v>0</v>
      </c>
      <c r="G285" s="3">
        <f t="shared" si="12"/>
        <v>4585.1998799999992</v>
      </c>
      <c r="H285" s="3">
        <f t="shared" si="13"/>
        <v>0.10000000000013642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1507.09</v>
      </c>
      <c r="D286" s="2">
        <f>'PR-RAS'!E290</f>
        <v>7318.99</v>
      </c>
      <c r="E286" s="2">
        <v>0</v>
      </c>
      <c r="F286" s="2">
        <v>0</v>
      </c>
      <c r="G286" s="3">
        <f t="shared" si="12"/>
        <v>4601.3449499999997</v>
      </c>
      <c r="H286" s="3">
        <f t="shared" si="13"/>
        <v>0.10000000000013642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855930.13</v>
      </c>
      <c r="D295" s="2">
        <f>'PR-RAS'!E299</f>
        <v>944598.66</v>
      </c>
      <c r="E295" s="2">
        <v>0</v>
      </c>
      <c r="F295" s="2">
        <v>0</v>
      </c>
      <c r="G295" s="3">
        <f t="shared" si="12"/>
        <v>807067.47030000004</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351810.28999999992</v>
      </c>
      <c r="D296" s="2">
        <f>'PR-RAS'!E300</f>
        <v>760037.13</v>
      </c>
      <c r="E296" s="2">
        <v>0</v>
      </c>
      <c r="F296" s="2">
        <v>0</v>
      </c>
      <c r="G296" s="3">
        <f t="shared" si="12"/>
        <v>552205.94224999996</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1307848.82</v>
      </c>
      <c r="D298" s="2">
        <f>'PR-RAS'!E302</f>
        <v>0</v>
      </c>
      <c r="E298" s="2">
        <v>0</v>
      </c>
      <c r="F298" s="2">
        <v>0</v>
      </c>
      <c r="G298" s="3">
        <f t="shared" si="12"/>
        <v>388431.09954000002</v>
      </c>
      <c r="H298" s="3">
        <f t="shared" si="13"/>
        <v>0.17999999993480742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281962.53000000003</v>
      </c>
      <c r="E299" s="2">
        <v>0</v>
      </c>
      <c r="F299" s="2">
        <v>0</v>
      </c>
      <c r="G299" s="3">
        <f t="shared" si="12"/>
        <v>168049.66788000002</v>
      </c>
      <c r="H299" s="3">
        <f t="shared" si="13"/>
        <v>0.46999999997206032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204744.72</v>
      </c>
      <c r="D300" s="2">
        <f>'PR-RAS'!E304</f>
        <v>287511.40000000002</v>
      </c>
      <c r="E300" s="2">
        <v>0</v>
      </c>
      <c r="F300" s="2">
        <v>0</v>
      </c>
      <c r="G300" s="3">
        <f t="shared" si="12"/>
        <v>233150.48848</v>
      </c>
      <c r="H300" s="3">
        <f t="shared" si="13"/>
        <v>0.68000000002211891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17.149999999999999</v>
      </c>
      <c r="D301" s="2">
        <f>'PR-RAS'!E305</f>
        <v>17.149999999999999</v>
      </c>
      <c r="E301" s="2">
        <v>0</v>
      </c>
      <c r="F301" s="2">
        <v>0</v>
      </c>
      <c r="G301" s="3">
        <f t="shared" si="12"/>
        <v>15.434999999999999</v>
      </c>
      <c r="H301" s="3">
        <f t="shared" si="13"/>
        <v>0.29999999999999716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1273.3699999999999</v>
      </c>
      <c r="D303" s="2">
        <f>'PR-RAS'!E308</f>
        <v>5522.62</v>
      </c>
      <c r="E303" s="2">
        <v>0</v>
      </c>
      <c r="F303" s="2">
        <v>0</v>
      </c>
      <c r="G303" s="3">
        <f t="shared" si="12"/>
        <v>3720.2202200000002</v>
      </c>
      <c r="H303" s="3">
        <f t="shared" si="13"/>
        <v>0.75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901</v>
      </c>
      <c r="D304" s="2">
        <f>'PR-RAS'!E309</f>
        <v>5005</v>
      </c>
      <c r="E304" s="2">
        <v>0</v>
      </c>
      <c r="F304" s="2">
        <v>0</v>
      </c>
      <c r="G304" s="3">
        <f t="shared" si="12"/>
        <v>3306.0329999999999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901</v>
      </c>
      <c r="D305" s="2">
        <f>'PR-RAS'!E310</f>
        <v>5005</v>
      </c>
      <c r="E305" s="2">
        <v>0</v>
      </c>
      <c r="F305" s="2">
        <v>0</v>
      </c>
      <c r="G305" s="3">
        <f t="shared" si="12"/>
        <v>3316.944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901</v>
      </c>
      <c r="D306" s="2">
        <f>'PR-RAS'!E311</f>
        <v>5005</v>
      </c>
      <c r="E306" s="2">
        <v>0</v>
      </c>
      <c r="F306" s="2">
        <v>0</v>
      </c>
      <c r="G306" s="3">
        <f t="shared" si="12"/>
        <v>3327.855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372.37</v>
      </c>
      <c r="D316" s="2">
        <f>'PR-RAS'!E321</f>
        <v>517.62</v>
      </c>
      <c r="E316" s="2">
        <v>0</v>
      </c>
      <c r="F316" s="2">
        <v>0</v>
      </c>
      <c r="G316" s="3">
        <f t="shared" si="12"/>
        <v>443.39715000000007</v>
      </c>
      <c r="H316" s="3">
        <f t="shared" si="13"/>
        <v>0.75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372.37</v>
      </c>
      <c r="D317" s="2">
        <f>'PR-RAS'!E322</f>
        <v>517.62</v>
      </c>
      <c r="E317" s="2">
        <v>0</v>
      </c>
      <c r="F317" s="2">
        <v>0</v>
      </c>
      <c r="G317" s="3">
        <f t="shared" si="12"/>
        <v>444.80476000000004</v>
      </c>
      <c r="H317" s="3">
        <f t="shared" si="13"/>
        <v>0.75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372.37</v>
      </c>
      <c r="D318" s="2">
        <f>'PR-RAS'!E323</f>
        <v>0</v>
      </c>
      <c r="E318" s="2">
        <v>0</v>
      </c>
      <c r="F318" s="2">
        <v>0</v>
      </c>
      <c r="G318" s="3">
        <f t="shared" si="12"/>
        <v>118.04129</v>
      </c>
      <c r="H318" s="3">
        <f t="shared" si="13"/>
        <v>0.37000000000000455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517.62</v>
      </c>
      <c r="E321" s="2">
        <v>0</v>
      </c>
      <c r="F321" s="2">
        <v>0</v>
      </c>
      <c r="G321" s="3">
        <f t="shared" si="12"/>
        <v>331.27680000000004</v>
      </c>
      <c r="H321" s="3">
        <f t="shared" si="13"/>
        <v>0.37999999999999545</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633806.82999999996</v>
      </c>
      <c r="D355" s="2">
        <f>'PR-RAS'!E360</f>
        <v>901935.94</v>
      </c>
      <c r="E355" s="2">
        <v>0</v>
      </c>
      <c r="F355" s="2">
        <v>0</v>
      </c>
      <c r="G355" s="3">
        <f t="shared" si="12"/>
        <v>862938.26333999995</v>
      </c>
      <c r="H355" s="3">
        <f t="shared" si="13"/>
        <v>0.23000000009778887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8983.49</v>
      </c>
      <c r="D356" s="2">
        <f>'PR-RAS'!E361</f>
        <v>0</v>
      </c>
      <c r="E356" s="2">
        <v>0</v>
      </c>
      <c r="F356" s="2">
        <v>0</v>
      </c>
      <c r="G356" s="3">
        <f t="shared" si="12"/>
        <v>3189.1389499999996</v>
      </c>
      <c r="H356" s="3">
        <f t="shared" si="13"/>
        <v>0.48999999999978172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8983.49</v>
      </c>
      <c r="D357" s="2">
        <f>'PR-RAS'!E362</f>
        <v>0</v>
      </c>
      <c r="E357" s="2">
        <v>0</v>
      </c>
      <c r="F357" s="2">
        <v>0</v>
      </c>
      <c r="G357" s="3">
        <f t="shared" si="12"/>
        <v>3198.1224399999996</v>
      </c>
      <c r="H357" s="3">
        <f t="shared" si="13"/>
        <v>0.48999999999978172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8983.49</v>
      </c>
      <c r="D358" s="2">
        <f>'PR-RAS'!E363</f>
        <v>0</v>
      </c>
      <c r="E358" s="2">
        <v>0</v>
      </c>
      <c r="F358" s="2">
        <v>0</v>
      </c>
      <c r="G358" s="3">
        <f t="shared" si="12"/>
        <v>3207.1059299999997</v>
      </c>
      <c r="H358" s="3">
        <f t="shared" si="13"/>
        <v>0.48999999999978172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610963.69999999995</v>
      </c>
      <c r="D368" s="2">
        <f>'PR-RAS'!E373</f>
        <v>830678.26</v>
      </c>
      <c r="E368" s="2">
        <v>0</v>
      </c>
      <c r="F368" s="2">
        <v>0</v>
      </c>
      <c r="G368" s="3">
        <f t="shared" si="12"/>
        <v>833941.52073999983</v>
      </c>
      <c r="H368" s="3">
        <f t="shared" si="13"/>
        <v>0.56000000005587935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538747.88</v>
      </c>
      <c r="D369" s="2">
        <f>'PR-RAS'!E374</f>
        <v>827069.46</v>
      </c>
      <c r="E369" s="2">
        <v>0</v>
      </c>
      <c r="F369" s="2">
        <v>0</v>
      </c>
      <c r="G369" s="3">
        <f t="shared" si="12"/>
        <v>806982.34239999996</v>
      </c>
      <c r="H369" s="3">
        <f t="shared" si="13"/>
        <v>0.57999999995809048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210096.74</v>
      </c>
      <c r="D371" s="2">
        <f>'PR-RAS'!E376</f>
        <v>337955.39</v>
      </c>
      <c r="E371" s="2">
        <v>0</v>
      </c>
      <c r="F371" s="2">
        <v>0</v>
      </c>
      <c r="G371" s="3">
        <f t="shared" si="12"/>
        <v>327822.78240000003</v>
      </c>
      <c r="H371" s="3">
        <f t="shared" si="13"/>
        <v>0.65000000002328306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81482.5</v>
      </c>
      <c r="D372" s="2">
        <f>'PR-RAS'!E377</f>
        <v>84201.63</v>
      </c>
      <c r="E372" s="2">
        <v>0</v>
      </c>
      <c r="F372" s="2">
        <v>0</v>
      </c>
      <c r="G372" s="3">
        <f t="shared" si="12"/>
        <v>92707.616959999999</v>
      </c>
      <c r="H372" s="3">
        <f t="shared" si="13"/>
        <v>0.86999999999534339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247168.64000000001</v>
      </c>
      <c r="D373" s="2">
        <f>'PR-RAS'!E378</f>
        <v>404912.44</v>
      </c>
      <c r="E373" s="2">
        <v>0</v>
      </c>
      <c r="F373" s="2">
        <v>0</v>
      </c>
      <c r="G373" s="3">
        <f t="shared" si="12"/>
        <v>393201.58944000001</v>
      </c>
      <c r="H373" s="3">
        <f t="shared" si="13"/>
        <v>0.79999999998835847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71145.84</v>
      </c>
      <c r="D374" s="2">
        <f>'PR-RAS'!E379</f>
        <v>3608.8</v>
      </c>
      <c r="E374" s="2">
        <v>0</v>
      </c>
      <c r="F374" s="2">
        <v>0</v>
      </c>
      <c r="G374" s="3">
        <f t="shared" si="12"/>
        <v>29229.563120000003</v>
      </c>
      <c r="H374" s="3">
        <f t="shared" si="13"/>
        <v>0.36000000000331056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751.44</v>
      </c>
      <c r="D375" s="2">
        <f>'PR-RAS'!E380</f>
        <v>0</v>
      </c>
      <c r="E375" s="2">
        <v>0</v>
      </c>
      <c r="F375" s="2">
        <v>0</v>
      </c>
      <c r="G375" s="3">
        <f t="shared" si="12"/>
        <v>281.03856000000002</v>
      </c>
      <c r="H375" s="3">
        <f t="shared" si="13"/>
        <v>0.44000000000005457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3387.12</v>
      </c>
      <c r="D377" s="2">
        <f>'PR-RAS'!E382</f>
        <v>0</v>
      </c>
      <c r="E377" s="2">
        <v>0</v>
      </c>
      <c r="F377" s="2">
        <v>0</v>
      </c>
      <c r="G377" s="3">
        <f t="shared" si="12"/>
        <v>1273.5571199999999</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67007.28</v>
      </c>
      <c r="D381" s="2">
        <f>'PR-RAS'!E386</f>
        <v>3608.8</v>
      </c>
      <c r="E381" s="2">
        <v>0</v>
      </c>
      <c r="F381" s="2">
        <v>0</v>
      </c>
      <c r="G381" s="3">
        <f t="shared" si="12"/>
        <v>28205.454400000002</v>
      </c>
      <c r="H381" s="3">
        <f t="shared" si="13"/>
        <v>0.47999999999865395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194.98</v>
      </c>
      <c r="D388" s="2">
        <f>'PR-RAS'!E393</f>
        <v>0</v>
      </c>
      <c r="E388" s="2">
        <v>0</v>
      </c>
      <c r="F388" s="2">
        <v>0</v>
      </c>
      <c r="G388" s="3">
        <f t="shared" si="12"/>
        <v>75.457260000000005</v>
      </c>
      <c r="H388" s="3">
        <f t="shared" si="13"/>
        <v>2.0000000000010232E-2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194.98</v>
      </c>
      <c r="D389" s="2">
        <f>'PR-RAS'!E394</f>
        <v>0</v>
      </c>
      <c r="E389" s="2">
        <v>0</v>
      </c>
      <c r="F389" s="2">
        <v>0</v>
      </c>
      <c r="G389" s="3">
        <f t="shared" si="12"/>
        <v>75.652239999999992</v>
      </c>
      <c r="H389" s="3">
        <f t="shared" si="13"/>
        <v>2.0000000000010232E-2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875</v>
      </c>
      <c r="D396" s="2">
        <f>'PR-RAS'!E401</f>
        <v>0</v>
      </c>
      <c r="E396" s="2">
        <v>0</v>
      </c>
      <c r="F396" s="2">
        <v>0</v>
      </c>
      <c r="G396" s="3">
        <f t="shared" si="12"/>
        <v>345.625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875</v>
      </c>
      <c r="D399" s="2">
        <f>'PR-RAS'!E404</f>
        <v>0</v>
      </c>
      <c r="E399" s="2">
        <v>0</v>
      </c>
      <c r="F399" s="2">
        <v>0</v>
      </c>
      <c r="G399" s="3">
        <f t="shared" si="12"/>
        <v>348.25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13859.64</v>
      </c>
      <c r="D407" s="2">
        <f>'PR-RAS'!E412</f>
        <v>71257.679999999993</v>
      </c>
      <c r="E407" s="2">
        <v>0</v>
      </c>
      <c r="F407" s="2">
        <v>0</v>
      </c>
      <c r="G407" s="3">
        <f t="shared" si="12"/>
        <v>63488.250000000007</v>
      </c>
      <c r="H407" s="3">
        <f t="shared" si="13"/>
        <v>0.680000000007567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13859.64</v>
      </c>
      <c r="D408" s="2">
        <f>'PR-RAS'!E413</f>
        <v>71257.679999999993</v>
      </c>
      <c r="E408" s="2">
        <v>0</v>
      </c>
      <c r="F408" s="2">
        <v>0</v>
      </c>
      <c r="G408" s="3">
        <f t="shared" si="12"/>
        <v>63644.624999999993</v>
      </c>
      <c r="H408" s="3">
        <f t="shared" si="13"/>
        <v>0.680000000007567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632533.46</v>
      </c>
      <c r="D413" s="2">
        <f>'PR-RAS'!E418</f>
        <v>896413.32</v>
      </c>
      <c r="E413" s="2">
        <v>0</v>
      </c>
      <c r="F413" s="2">
        <v>0</v>
      </c>
      <c r="G413" s="3">
        <f t="shared" si="12"/>
        <v>999248.36119999981</v>
      </c>
      <c r="H413" s="3">
        <f t="shared" si="13"/>
        <v>0.77999999991152436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1423848.79</v>
      </c>
      <c r="D415" s="2">
        <f>'PR-RAS'!E420</f>
        <v>8931.48</v>
      </c>
      <c r="E415" s="2">
        <v>0</v>
      </c>
      <c r="F415" s="2">
        <v>0</v>
      </c>
      <c r="G415" s="3">
        <f t="shared" si="12"/>
        <v>596868.66449999996</v>
      </c>
      <c r="H415" s="3">
        <f t="shared" si="13"/>
        <v>0.68999999996231054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15546.64</v>
      </c>
      <c r="D416" s="2">
        <f>'PR-RAS'!E421</f>
        <v>10541.64</v>
      </c>
      <c r="E416" s="2">
        <v>0</v>
      </c>
      <c r="F416" s="2">
        <v>0</v>
      </c>
      <c r="G416" s="3">
        <f t="shared" si="12"/>
        <v>15201.416799999999</v>
      </c>
      <c r="H416" s="3">
        <f t="shared" si="13"/>
        <v>0.72000000000116415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1209013.79</v>
      </c>
      <c r="D417" s="2">
        <f>'PR-RAS'!E422</f>
        <v>1710158.4100000001</v>
      </c>
      <c r="E417" s="2">
        <v>0</v>
      </c>
      <c r="F417" s="2">
        <v>0</v>
      </c>
      <c r="G417" s="3">
        <f t="shared" si="12"/>
        <v>1925801.53376</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1489736.96</v>
      </c>
      <c r="D418" s="2">
        <f>'PR-RAS'!E423</f>
        <v>1846534.6</v>
      </c>
      <c r="E418" s="2">
        <v>0</v>
      </c>
      <c r="F418" s="2">
        <v>0</v>
      </c>
      <c r="G418" s="3">
        <f t="shared" si="12"/>
        <v>2161230.16872</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280723.16999999993</v>
      </c>
      <c r="D420" s="2">
        <f>'PR-RAS'!E425</f>
        <v>136376.18999999994</v>
      </c>
      <c r="E420" s="2">
        <v>0</v>
      </c>
      <c r="F420" s="2">
        <v>0</v>
      </c>
      <c r="G420" s="3">
        <f t="shared" si="12"/>
        <v>231906.25544999991</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115999.96999999997</v>
      </c>
      <c r="D422" s="2">
        <f>'PR-RAS'!E427</f>
        <v>290894.01</v>
      </c>
      <c r="E422" s="2">
        <v>0</v>
      </c>
      <c r="F422" s="2">
        <v>0</v>
      </c>
      <c r="G422" s="3">
        <f t="shared" si="12"/>
        <v>293768.74378999998</v>
      </c>
      <c r="H422" s="3">
        <f t="shared" si="13"/>
        <v>4.0000000037252903E-2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220291.36</v>
      </c>
      <c r="D423" s="2">
        <f>'PR-RAS'!E428</f>
        <v>298053.04000000004</v>
      </c>
      <c r="E423" s="2">
        <v>0</v>
      </c>
      <c r="F423" s="2">
        <v>0</v>
      </c>
      <c r="G423" s="3">
        <f t="shared" si="12"/>
        <v>344519.71968000004</v>
      </c>
      <c r="H423" s="3">
        <f t="shared" si="13"/>
        <v>0.40000000002328306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7095.48</v>
      </c>
      <c r="D529" s="2">
        <f>'PR-RAS'!E535</f>
        <v>14190.96</v>
      </c>
      <c r="E529" s="2">
        <v>0</v>
      </c>
      <c r="F529" s="2">
        <v>0</v>
      </c>
      <c r="G529" s="3">
        <f t="shared" ref="G529:G836" si="14">(B529/1000)*(C529*1+D529*2)</f>
        <v>18732.067199999998</v>
      </c>
      <c r="H529" s="3">
        <f t="shared" ref="H529:H836" si="15">ABS(C529-ROUND(C529,0))+ABS(D529-ROUND(D529,0))</f>
        <v>0.52000000000043656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7095.48</v>
      </c>
      <c r="D591" s="2">
        <f>'PR-RAS'!E597</f>
        <v>14190.96</v>
      </c>
      <c r="E591" s="2">
        <v>0</v>
      </c>
      <c r="F591" s="2">
        <v>0</v>
      </c>
      <c r="G591" s="3">
        <f t="shared" si="14"/>
        <v>20931.665999999994</v>
      </c>
      <c r="H591" s="3">
        <f t="shared" si="15"/>
        <v>0.52000000000043656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7095.48</v>
      </c>
      <c r="D597" s="2">
        <f>'PR-RAS'!E603</f>
        <v>14190.96</v>
      </c>
      <c r="E597" s="2">
        <v>0</v>
      </c>
      <c r="F597" s="2">
        <v>0</v>
      </c>
      <c r="G597" s="3">
        <f t="shared" si="14"/>
        <v>21144.530399999996</v>
      </c>
      <c r="H597" s="3">
        <f t="shared" si="15"/>
        <v>0.52000000000043656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7095.48</v>
      </c>
      <c r="D598" s="2">
        <f>'PR-RAS'!E604</f>
        <v>14190.96</v>
      </c>
      <c r="E598" s="2">
        <v>0</v>
      </c>
      <c r="F598" s="2">
        <v>0</v>
      </c>
      <c r="G598" s="3">
        <f t="shared" si="14"/>
        <v>21180.007799999996</v>
      </c>
      <c r="H598" s="3">
        <f t="shared" si="15"/>
        <v>0.52000000000043656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7095.48</v>
      </c>
      <c r="D634" s="2">
        <f>'PR-RAS'!E640</f>
        <v>14190.96</v>
      </c>
      <c r="E634" s="2">
        <v>0</v>
      </c>
      <c r="F634" s="2">
        <v>0</v>
      </c>
      <c r="G634" s="3">
        <f t="shared" si="14"/>
        <v>22457.194199999998</v>
      </c>
      <c r="H634" s="3">
        <f t="shared" si="15"/>
        <v>0.52000000000043656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124400.1</v>
      </c>
      <c r="D635" s="2">
        <f>'PR-RAS'!E641</f>
        <v>0</v>
      </c>
      <c r="E635" s="2">
        <v>0</v>
      </c>
      <c r="F635" s="2">
        <v>0</v>
      </c>
      <c r="G635" s="3">
        <f t="shared" si="14"/>
        <v>78869.663400000005</v>
      </c>
      <c r="H635" s="3">
        <f t="shared" si="15"/>
        <v>0.10000000000582077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1209013.79</v>
      </c>
      <c r="D637" s="2">
        <f>'PR-RAS'!E643</f>
        <v>1710158.4100000001</v>
      </c>
      <c r="E637" s="2">
        <v>0</v>
      </c>
      <c r="F637" s="2">
        <v>0</v>
      </c>
      <c r="G637" s="3">
        <f t="shared" si="14"/>
        <v>2944254.2679600003</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1496832.44</v>
      </c>
      <c r="D638" s="2">
        <f>'PR-RAS'!E644</f>
        <v>1860725.56</v>
      </c>
      <c r="E638" s="2">
        <v>0</v>
      </c>
      <c r="F638" s="2">
        <v>0</v>
      </c>
      <c r="G638" s="3">
        <f t="shared" si="14"/>
        <v>3324046.6277200002</v>
      </c>
      <c r="H638" s="3">
        <f t="shared" si="15"/>
        <v>0.87999999988824129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287818.64999999991</v>
      </c>
      <c r="D640" s="2">
        <f>'PR-RAS'!E646</f>
        <v>150567.14999999991</v>
      </c>
      <c r="E640" s="2">
        <v>0</v>
      </c>
      <c r="F640" s="2">
        <v>0</v>
      </c>
      <c r="G640" s="3">
        <f t="shared" si="14"/>
        <v>376340.93504999985</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8400.1300000000338</v>
      </c>
      <c r="D641" s="2">
        <f>'PR-RAS'!E647</f>
        <v>0</v>
      </c>
      <c r="E641" s="2">
        <v>0</v>
      </c>
      <c r="F641" s="2">
        <v>0</v>
      </c>
      <c r="G641" s="3">
        <f t="shared" si="14"/>
        <v>5376.0832000000219</v>
      </c>
      <c r="H641" s="3">
        <f t="shared" si="15"/>
        <v>0.13000000003376044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290894.01</v>
      </c>
      <c r="E642" s="2">
        <v>0</v>
      </c>
      <c r="F642" s="2">
        <v>0</v>
      </c>
      <c r="G642" s="3">
        <f t="shared" si="14"/>
        <v>372926.12082000001</v>
      </c>
      <c r="H642" s="3">
        <f t="shared" si="15"/>
        <v>1.0000000009313226E-2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279418.5199999999</v>
      </c>
      <c r="D644" s="2">
        <f>'PR-RAS'!E650</f>
        <v>441461.15999999992</v>
      </c>
      <c r="E644" s="2">
        <v>0</v>
      </c>
      <c r="F644" s="2">
        <v>0</v>
      </c>
      <c r="G644" s="3">
        <f t="shared" si="14"/>
        <v>747385.1601199999</v>
      </c>
      <c r="H644" s="3">
        <f t="shared" si="15"/>
        <v>0.64000000001396984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4.4000000000000004</v>
      </c>
      <c r="D645" s="2">
        <f>'PR-RAS'!E651</f>
        <v>0</v>
      </c>
      <c r="E645" s="2">
        <v>0</v>
      </c>
      <c r="F645" s="2">
        <v>0</v>
      </c>
      <c r="G645" s="3">
        <f t="shared" si="14"/>
        <v>2.8336000000000001</v>
      </c>
      <c r="H645" s="3">
        <f t="shared" si="15"/>
        <v>0.40000000000000036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272261.43</v>
      </c>
      <c r="D646" s="2">
        <f>'PR-RAS'!E653</f>
        <v>210265.02</v>
      </c>
      <c r="E646" s="2">
        <v>0</v>
      </c>
      <c r="F646" s="2">
        <v>0</v>
      </c>
      <c r="G646" s="3">
        <f t="shared" si="14"/>
        <v>446850.49815</v>
      </c>
      <c r="H646" s="3">
        <f t="shared" si="15"/>
        <v>0.4499999999825377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1263103.25</v>
      </c>
      <c r="D647" s="2">
        <f>'PR-RAS'!E654</f>
        <v>1738816.05</v>
      </c>
      <c r="E647" s="2">
        <v>0</v>
      </c>
      <c r="F647" s="2">
        <v>0</v>
      </c>
      <c r="G647" s="3">
        <f t="shared" si="14"/>
        <v>3062515.0360999997</v>
      </c>
      <c r="H647" s="3">
        <f t="shared" si="15"/>
        <v>0.30000000004656613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1325099.6599999999</v>
      </c>
      <c r="D648" s="2">
        <f>'PR-RAS'!E655</f>
        <v>1847359.57</v>
      </c>
      <c r="E648" s="2">
        <v>0</v>
      </c>
      <c r="F648" s="2">
        <v>0</v>
      </c>
      <c r="G648" s="3">
        <f t="shared" si="14"/>
        <v>3247822.7636000002</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210265.02000000002</v>
      </c>
      <c r="D649" s="2">
        <f>'PR-RAS'!E656</f>
        <v>101721.5</v>
      </c>
      <c r="E649" s="2">
        <v>0</v>
      </c>
      <c r="F649" s="2">
        <v>0</v>
      </c>
      <c r="G649" s="3">
        <f t="shared" si="14"/>
        <v>268082.79696000001</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18</v>
      </c>
      <c r="E650" s="2">
        <v>0</v>
      </c>
      <c r="F650" s="2">
        <v>0</v>
      </c>
      <c r="G650" s="3">
        <f t="shared" si="14"/>
        <v>31.801000000000002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19</v>
      </c>
      <c r="E652" s="2">
        <v>0</v>
      </c>
      <c r="F652" s="2">
        <v>0</v>
      </c>
      <c r="G652" s="3">
        <f t="shared" si="14"/>
        <v>33.852000000000004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27391.65</v>
      </c>
      <c r="E656" s="2">
        <v>0</v>
      </c>
      <c r="F656" s="2">
        <v>0</v>
      </c>
      <c r="G656" s="3">
        <f t="shared" ref="G656:G657" si="16">(B656/1000)*(C656*1+D656*2)</f>
        <v>35883.061500000003</v>
      </c>
      <c r="H656" s="3">
        <f t="shared" ref="H656:H657" si="17">ABS(C656-ROUND(C656,0))+ABS(D656-ROUND(D656,0))</f>
        <v>0.34999999999854481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34729.81</v>
      </c>
      <c r="D657" s="2">
        <f>'PR-RAS'!E664</f>
        <v>67640.23</v>
      </c>
      <c r="E657" s="2">
        <v>0</v>
      </c>
      <c r="F657" s="2">
        <v>0</v>
      </c>
      <c r="G657" s="3">
        <f t="shared" si="16"/>
        <v>111526.73711999999</v>
      </c>
      <c r="H657" s="3">
        <f t="shared" si="17"/>
        <v>0.41999999999825377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85635.53</v>
      </c>
      <c r="D662" s="2">
        <f>'PR-RAS'!E669</f>
        <v>49134.57</v>
      </c>
      <c r="E662" s="2">
        <v>0</v>
      </c>
      <c r="F662" s="2">
        <v>0</v>
      </c>
      <c r="G662" s="3">
        <f t="shared" si="14"/>
        <v>121560.98686999999</v>
      </c>
      <c r="H662" s="3">
        <f t="shared" si="15"/>
        <v>0.90000000000145519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21000</v>
      </c>
      <c r="D663" s="2">
        <f>'PR-RAS'!E670</f>
        <v>32038.68</v>
      </c>
      <c r="E663" s="2">
        <v>0</v>
      </c>
      <c r="F663" s="2">
        <v>0</v>
      </c>
      <c r="G663" s="3">
        <f t="shared" si="14"/>
        <v>56321.212320000006</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141178.75</v>
      </c>
      <c r="D666" s="2">
        <f>'PR-RAS'!E673</f>
        <v>376944.82</v>
      </c>
      <c r="E666" s="2">
        <v>0</v>
      </c>
      <c r="F666" s="2">
        <v>0</v>
      </c>
      <c r="G666" s="3">
        <f t="shared" si="14"/>
        <v>595220.47935000004</v>
      </c>
      <c r="H666" s="3">
        <f t="shared" si="15"/>
        <v>0.42999999999301508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129739.24</v>
      </c>
      <c r="D667" s="2">
        <f>'PR-RAS'!E674</f>
        <v>183410.45</v>
      </c>
      <c r="E667" s="2">
        <v>0</v>
      </c>
      <c r="F667" s="2">
        <v>0</v>
      </c>
      <c r="G667" s="3">
        <f t="shared" si="14"/>
        <v>330709.05324000004</v>
      </c>
      <c r="H667" s="3">
        <f t="shared" si="15"/>
        <v>0.69000000001688022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24449.72</v>
      </c>
      <c r="D670" s="2">
        <f>'PR-RAS'!E677</f>
        <v>27661.14</v>
      </c>
      <c r="E670" s="2">
        <v>0</v>
      </c>
      <c r="F670" s="2">
        <v>0</v>
      </c>
      <c r="G670" s="3">
        <f t="shared" si="14"/>
        <v>53367.468000000001</v>
      </c>
      <c r="H670" s="3">
        <f t="shared" si="15"/>
        <v>0.41999999999825377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20500.55</v>
      </c>
      <c r="D671" s="2">
        <f>'PR-RAS'!E678</f>
        <v>24700.34</v>
      </c>
      <c r="E671" s="2">
        <v>0</v>
      </c>
      <c r="F671" s="2">
        <v>0</v>
      </c>
      <c r="G671" s="3">
        <f t="shared" si="14"/>
        <v>46833.824099999998</v>
      </c>
      <c r="H671" s="3">
        <f t="shared" si="15"/>
        <v>0.79000000000087311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32639.66</v>
      </c>
      <c r="D674" s="2">
        <f>'PR-RAS'!E681</f>
        <v>0</v>
      </c>
      <c r="E674" s="2">
        <v>0</v>
      </c>
      <c r="F674" s="2">
        <v>0</v>
      </c>
      <c r="G674" s="3">
        <f t="shared" si="14"/>
        <v>21966.491180000001</v>
      </c>
      <c r="H674" s="3">
        <f t="shared" si="15"/>
        <v>0.34000000000014552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9359.7199999999993</v>
      </c>
      <c r="D695" s="2">
        <f>'PR-RAS'!E702</f>
        <v>167657.34</v>
      </c>
      <c r="E695" s="2">
        <v>0</v>
      </c>
      <c r="F695" s="2">
        <v>0</v>
      </c>
      <c r="G695" s="3">
        <f t="shared" si="14"/>
        <v>239204.03359999997</v>
      </c>
      <c r="H695" s="3">
        <f t="shared" si="15"/>
        <v>0.61999999999716238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34238.949999999997</v>
      </c>
      <c r="E699" s="2">
        <v>0</v>
      </c>
      <c r="F699" s="2">
        <v>0</v>
      </c>
      <c r="G699" s="3">
        <f t="shared" si="14"/>
        <v>47797.574199999995</v>
      </c>
      <c r="H699" s="3">
        <f t="shared" si="15"/>
        <v>5.0000000002910383E-2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2.8</v>
      </c>
      <c r="D705" s="2">
        <f>'PR-RAS'!E712</f>
        <v>2.94</v>
      </c>
      <c r="E705" s="2">
        <v>0</v>
      </c>
      <c r="F705" s="2">
        <v>0</v>
      </c>
      <c r="G705" s="3">
        <f t="shared" si="20"/>
        <v>6.1107199999999997</v>
      </c>
      <c r="H705" s="3">
        <f t="shared" si="21"/>
        <v>0.26000000000000023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1022.57</v>
      </c>
      <c r="D715" s="2">
        <f>'PR-RAS'!E722</f>
        <v>1302.72</v>
      </c>
      <c r="E715" s="2">
        <v>0</v>
      </c>
      <c r="F715" s="2">
        <v>0</v>
      </c>
      <c r="G715" s="3">
        <f t="shared" ref="G715:G716" si="22">(B715/1000)*(C715*1+D715*2)</f>
        <v>2590.39914</v>
      </c>
      <c r="H715" s="3">
        <f t="shared" ref="H715:H716" si="23">ABS(C715-ROUND(C715,0))+ABS(D715-ROUND(D715,0))</f>
        <v>0.70999999999992269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362.5</v>
      </c>
      <c r="D719" s="2">
        <f>'PR-RAS'!E726</f>
        <v>0</v>
      </c>
      <c r="E719" s="2">
        <v>0</v>
      </c>
      <c r="F719" s="2">
        <v>0</v>
      </c>
      <c r="G719" s="3">
        <f t="shared" si="14"/>
        <v>260.27499999999998</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330</v>
      </c>
      <c r="D726" s="2">
        <f>'PR-RAS'!E733</f>
        <v>0</v>
      </c>
      <c r="E726" s="2">
        <v>0</v>
      </c>
      <c r="F726" s="2">
        <v>0</v>
      </c>
      <c r="G726" s="3">
        <f t="shared" si="14"/>
        <v>239.25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3296.19</v>
      </c>
      <c r="D727" s="2">
        <f>'PR-RAS'!E734</f>
        <v>3940.43</v>
      </c>
      <c r="E727" s="2">
        <v>0</v>
      </c>
      <c r="F727" s="2">
        <v>0</v>
      </c>
      <c r="G727" s="3">
        <f t="shared" si="14"/>
        <v>8114.5382999999993</v>
      </c>
      <c r="H727" s="3">
        <f t="shared" si="15"/>
        <v>0.61999999999989086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23.89</v>
      </c>
      <c r="D729" s="2">
        <f>'PR-RAS'!E736</f>
        <v>115</v>
      </c>
      <c r="E729" s="2">
        <v>0</v>
      </c>
      <c r="F729" s="2">
        <v>0</v>
      </c>
      <c r="G729" s="3">
        <f t="shared" si="14"/>
        <v>184.83192</v>
      </c>
      <c r="H729" s="3">
        <f t="shared" si="15"/>
        <v>0.10999999999999943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14267.76</v>
      </c>
      <c r="D730" s="2">
        <f>'PR-RAS'!E737</f>
        <v>8790.4599999999991</v>
      </c>
      <c r="E730" s="2">
        <v>0</v>
      </c>
      <c r="F730" s="2">
        <v>0</v>
      </c>
      <c r="G730" s="3">
        <f t="shared" si="14"/>
        <v>23217.687719999998</v>
      </c>
      <c r="H730" s="3">
        <f t="shared" si="15"/>
        <v>0.69999999999890861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11486.4</v>
      </c>
      <c r="D731" s="2">
        <f>'PR-RAS'!E738</f>
        <v>7968.41</v>
      </c>
      <c r="E731" s="2">
        <v>0</v>
      </c>
      <c r="F731" s="2">
        <v>0</v>
      </c>
      <c r="G731" s="3">
        <f t="shared" si="14"/>
        <v>20018.9506</v>
      </c>
      <c r="H731" s="3">
        <f t="shared" si="15"/>
        <v>0.80999999999949068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7270.36</v>
      </c>
      <c r="D732" s="2">
        <f>'PR-RAS'!E739</f>
        <v>500</v>
      </c>
      <c r="E732" s="2">
        <v>0</v>
      </c>
      <c r="F732" s="2">
        <v>0</v>
      </c>
      <c r="G732" s="3">
        <f t="shared" si="14"/>
        <v>6045.6331600000003</v>
      </c>
      <c r="H732" s="3">
        <f t="shared" si="15"/>
        <v>0.35999999999967258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4118.47</v>
      </c>
      <c r="D734" s="2">
        <f>'PR-RAS'!E741</f>
        <v>5950.25</v>
      </c>
      <c r="E734" s="2">
        <v>0</v>
      </c>
      <c r="F734" s="2">
        <v>0</v>
      </c>
      <c r="G734" s="3">
        <f t="shared" si="14"/>
        <v>11741.90501</v>
      </c>
      <c r="H734" s="3">
        <f t="shared" si="15"/>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198.24</v>
      </c>
      <c r="D735" s="2">
        <f>'PR-RAS'!E742</f>
        <v>1851.11</v>
      </c>
      <c r="E735" s="2">
        <v>0</v>
      </c>
      <c r="F735" s="2">
        <v>0</v>
      </c>
      <c r="G735" s="3">
        <f t="shared" si="14"/>
        <v>2862.9376400000001</v>
      </c>
      <c r="H735" s="3">
        <f t="shared" si="15"/>
        <v>0.34999999999990905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133.34</v>
      </c>
      <c r="D750" s="2">
        <f>'PR-RAS'!E757</f>
        <v>121.19</v>
      </c>
      <c r="E750" s="2">
        <v>0</v>
      </c>
      <c r="F750" s="2">
        <v>0</v>
      </c>
      <c r="G750" s="3">
        <f t="shared" si="14"/>
        <v>281.41428000000002</v>
      </c>
      <c r="H750" s="3">
        <f t="shared" si="15"/>
        <v>0.53000000000000114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75882.720000000001</v>
      </c>
      <c r="D778" s="2">
        <f>'PR-RAS'!E785</f>
        <v>81759.69</v>
      </c>
      <c r="E778" s="2">
        <v>0</v>
      </c>
      <c r="F778" s="2">
        <v>0</v>
      </c>
      <c r="G778" s="3">
        <f t="shared" si="14"/>
        <v>186015.43170000002</v>
      </c>
      <c r="H778" s="3">
        <f t="shared" si="15"/>
        <v>0.58999999999650754</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5490.84</v>
      </c>
      <c r="D836" s="2">
        <f>'PR-RAS'!E843</f>
        <v>1990.84</v>
      </c>
      <c r="E836" s="2">
        <v>0</v>
      </c>
      <c r="F836" s="2">
        <v>0</v>
      </c>
      <c r="G836" s="3">
        <f t="shared" si="14"/>
        <v>7909.5541999999996</v>
      </c>
      <c r="H836" s="3">
        <f t="shared" si="15"/>
        <v>0.31999999999993634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5560</v>
      </c>
      <c r="D839" s="2">
        <f>'PR-RAS'!E846</f>
        <v>8130</v>
      </c>
      <c r="E839" s="2">
        <v>0</v>
      </c>
      <c r="F839" s="2">
        <v>0</v>
      </c>
      <c r="G839" s="3">
        <f t="shared" si="34"/>
        <v>18285.16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13025.93</v>
      </c>
      <c r="D843" s="2">
        <f>'PR-RAS'!E850</f>
        <v>12738.33</v>
      </c>
      <c r="E843" s="2">
        <v>0</v>
      </c>
      <c r="F843" s="2">
        <v>0</v>
      </c>
      <c r="G843" s="3">
        <f t="shared" si="34"/>
        <v>32419.180779999995</v>
      </c>
      <c r="H843" s="3">
        <f t="shared" si="35"/>
        <v>0.3999999999996362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7032.36</v>
      </c>
      <c r="D848" s="2">
        <f>'PR-RAS'!E855</f>
        <v>10940.68</v>
      </c>
      <c r="E848" s="2">
        <v>0</v>
      </c>
      <c r="F848" s="2">
        <v>0</v>
      </c>
      <c r="G848" s="3">
        <f t="shared" si="34"/>
        <v>24489.920839999999</v>
      </c>
      <c r="H848" s="3">
        <f t="shared" si="35"/>
        <v>0.67999999999938154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1507.09</v>
      </c>
      <c r="D850" s="2">
        <f>'PR-RAS'!E857</f>
        <v>7318.99</v>
      </c>
      <c r="E850" s="2">
        <v>0</v>
      </c>
      <c r="F850" s="2">
        <v>0</v>
      </c>
      <c r="G850" s="3">
        <f t="shared" si="34"/>
        <v>13707.164429999999</v>
      </c>
      <c r="H850" s="3">
        <f t="shared" si="35"/>
        <v>0.10000000000013642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7095.48</v>
      </c>
      <c r="D967" s="2">
        <f>'PR-RAS'!E974</f>
        <v>14190.96</v>
      </c>
      <c r="E967" s="2">
        <v>0</v>
      </c>
      <c r="F967" s="2">
        <v>0</v>
      </c>
      <c r="G967" s="3">
        <f t="shared" si="34"/>
        <v>34271.168399999995</v>
      </c>
      <c r="H967" s="3">
        <f t="shared" si="35"/>
        <v>0.52000000000043656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4758797.84</v>
      </c>
      <c r="D1011" s="7">
        <f>BILANCA!E6</f>
        <v>5486657.2699999996</v>
      </c>
      <c r="E1011" s="7">
        <v>0</v>
      </c>
      <c r="F1011" s="7">
        <v>0</v>
      </c>
      <c r="G1011" s="8">
        <f t="shared" ref="G1011:G1306" si="38">B1011/1000*C1011+B1011/500*D1011</f>
        <v>15732.112379999999</v>
      </c>
      <c r="H1011" s="8">
        <f t="shared" si="35"/>
        <v>0.42999999970197678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3900792.33</v>
      </c>
      <c r="D1012" s="2">
        <f>BILANCA!E7</f>
        <v>4648600.6099999994</v>
      </c>
      <c r="E1012" s="2">
        <v>0</v>
      </c>
      <c r="F1012" s="2">
        <v>0</v>
      </c>
      <c r="G1012" s="3">
        <f t="shared" si="38"/>
        <v>26395.987099999998</v>
      </c>
      <c r="H1012" s="3">
        <f t="shared" si="35"/>
        <v>0.72000000067055225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127087.6</v>
      </c>
      <c r="D1013" s="2">
        <f>BILANCA!E8</f>
        <v>170634.63</v>
      </c>
      <c r="E1013" s="2">
        <v>0</v>
      </c>
      <c r="F1013" s="2">
        <v>0</v>
      </c>
      <c r="G1013" s="3">
        <f t="shared" si="38"/>
        <v>1405.0705800000001</v>
      </c>
      <c r="H1013" s="3">
        <f t="shared" si="35"/>
        <v>0.76999999998952262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127087.6</v>
      </c>
      <c r="D1014" s="2">
        <f>BILANCA!E9</f>
        <v>170634.63</v>
      </c>
      <c r="E1014" s="2">
        <v>0</v>
      </c>
      <c r="F1014" s="2">
        <v>0</v>
      </c>
      <c r="G1014" s="3">
        <f t="shared" si="38"/>
        <v>1873.4274400000002</v>
      </c>
      <c r="H1014" s="3">
        <f t="shared" si="35"/>
        <v>0.76999999998952262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3358955.54</v>
      </c>
      <c r="D1017" s="2">
        <f>BILANCA!E12</f>
        <v>3702519.88</v>
      </c>
      <c r="E1017" s="2">
        <v>0</v>
      </c>
      <c r="F1017" s="2">
        <v>0</v>
      </c>
      <c r="G1017" s="3">
        <f t="shared" si="38"/>
        <v>75347.967099999994</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3127814.85</v>
      </c>
      <c r="D1018" s="2">
        <f>BILANCA!E13</f>
        <v>3501012.56</v>
      </c>
      <c r="E1018" s="2">
        <v>0</v>
      </c>
      <c r="F1018" s="2">
        <v>0</v>
      </c>
      <c r="G1018" s="3">
        <f t="shared" si="38"/>
        <v>81038.719760000007</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2518076.04</v>
      </c>
      <c r="D1020" s="2">
        <f>BILANCA!E15</f>
        <v>2585483.7200000002</v>
      </c>
      <c r="E1020" s="2">
        <v>0</v>
      </c>
      <c r="F1020" s="2">
        <v>0</v>
      </c>
      <c r="G1020" s="3">
        <f t="shared" si="38"/>
        <v>76890.434800000003</v>
      </c>
      <c r="H1020" s="3">
        <f t="shared" si="35"/>
        <v>0.31999999983236194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668089.98</v>
      </c>
      <c r="D1021" s="2">
        <f>BILANCA!E16</f>
        <v>752291.61</v>
      </c>
      <c r="E1021" s="2">
        <v>0</v>
      </c>
      <c r="F1021" s="2">
        <v>0</v>
      </c>
      <c r="G1021" s="3">
        <f t="shared" si="38"/>
        <v>23899.405199999997</v>
      </c>
      <c r="H1021" s="3">
        <f t="shared" si="35"/>
        <v>0.41000000003259629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1466665.18</v>
      </c>
      <c r="D1022" s="2">
        <f>BILANCA!E17</f>
        <v>1828879.88</v>
      </c>
      <c r="E1022" s="2">
        <v>0</v>
      </c>
      <c r="F1022" s="2">
        <v>0</v>
      </c>
      <c r="G1022" s="3">
        <f t="shared" si="38"/>
        <v>61493.099279999995</v>
      </c>
      <c r="H1022" s="3">
        <f t="shared" si="35"/>
        <v>0.30000000004656613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1525016.35</v>
      </c>
      <c r="D1023" s="2">
        <f>BILANCA!E18</f>
        <v>1665642.65</v>
      </c>
      <c r="E1023" s="2">
        <v>0</v>
      </c>
      <c r="F1023" s="2">
        <v>0</v>
      </c>
      <c r="G1023" s="3">
        <f t="shared" si="38"/>
        <v>63131.921449999994</v>
      </c>
      <c r="H1023" s="3">
        <f t="shared" si="35"/>
        <v>0.70000000018626451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153760.03000000003</v>
      </c>
      <c r="D1024" s="2">
        <f>BILANCA!E19</f>
        <v>114280.44999999995</v>
      </c>
      <c r="E1024" s="2">
        <v>0</v>
      </c>
      <c r="F1024" s="2">
        <v>0</v>
      </c>
      <c r="G1024" s="3">
        <f t="shared" si="38"/>
        <v>5352.4930199999999</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66514.899999999994</v>
      </c>
      <c r="D1025" s="2">
        <f>BILANCA!E20</f>
        <v>66514.899999999994</v>
      </c>
      <c r="E1025" s="2">
        <v>0</v>
      </c>
      <c r="F1025" s="2">
        <v>0</v>
      </c>
      <c r="G1025" s="3">
        <f t="shared" si="38"/>
        <v>2993.1704999999993</v>
      </c>
      <c r="H1025" s="3">
        <f t="shared" si="35"/>
        <v>0.20000000001164153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9773.2800000000007</v>
      </c>
      <c r="D1026" s="2">
        <f>BILANCA!E21</f>
        <v>9773.2800000000007</v>
      </c>
      <c r="E1026" s="2">
        <v>0</v>
      </c>
      <c r="F1026" s="2">
        <v>0</v>
      </c>
      <c r="G1026" s="3">
        <f t="shared" si="38"/>
        <v>469.1174400000001</v>
      </c>
      <c r="H1026" s="3">
        <f t="shared" si="35"/>
        <v>0.56000000000130967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145849.23000000001</v>
      </c>
      <c r="D1027" s="2">
        <f>BILANCA!E22</f>
        <v>145849.23000000001</v>
      </c>
      <c r="E1027" s="2">
        <v>0</v>
      </c>
      <c r="F1027" s="2">
        <v>0</v>
      </c>
      <c r="G1027" s="3">
        <f t="shared" si="38"/>
        <v>7438.3107300000011</v>
      </c>
      <c r="H1027" s="3">
        <f t="shared" si="35"/>
        <v>0.46000000002095476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1476.67</v>
      </c>
      <c r="D1029" s="2">
        <f>BILANCA!E24</f>
        <v>1476.67</v>
      </c>
      <c r="E1029" s="2">
        <v>0</v>
      </c>
      <c r="F1029" s="2">
        <v>0</v>
      </c>
      <c r="G1029" s="3">
        <f t="shared" si="38"/>
        <v>84.170190000000005</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97323.27</v>
      </c>
      <c r="D1030" s="2">
        <f>BILANCA!E25</f>
        <v>97323.27</v>
      </c>
      <c r="E1030" s="2">
        <v>0</v>
      </c>
      <c r="F1030" s="2">
        <v>0</v>
      </c>
      <c r="G1030" s="3">
        <f t="shared" si="38"/>
        <v>5839.3962000000001</v>
      </c>
      <c r="H1030" s="3">
        <f t="shared" si="35"/>
        <v>0.54000000000814907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351500.31</v>
      </c>
      <c r="D1031" s="2">
        <f>BILANCA!E26</f>
        <v>355109.11</v>
      </c>
      <c r="E1031" s="2">
        <v>0</v>
      </c>
      <c r="F1031" s="2">
        <v>0</v>
      </c>
      <c r="G1031" s="3">
        <f t="shared" si="38"/>
        <v>22296.08913</v>
      </c>
      <c r="H1031" s="3">
        <f t="shared" si="35"/>
        <v>0.41999999998370185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518677.63</v>
      </c>
      <c r="D1033" s="2">
        <f>BILANCA!E28</f>
        <v>561766.01</v>
      </c>
      <c r="E1033" s="2">
        <v>0</v>
      </c>
      <c r="F1033" s="2">
        <v>0</v>
      </c>
      <c r="G1033" s="3">
        <f t="shared" si="38"/>
        <v>37770.821949999998</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13131.870000000003</v>
      </c>
      <c r="D1034" s="2">
        <f>BILANCA!E29</f>
        <v>9600.8300000000017</v>
      </c>
      <c r="E1034" s="2">
        <v>0</v>
      </c>
      <c r="F1034" s="2">
        <v>0</v>
      </c>
      <c r="G1034" s="3">
        <f t="shared" si="38"/>
        <v>776.00472000000013</v>
      </c>
      <c r="H1034" s="3">
        <f t="shared" si="35"/>
        <v>0.29999999999563443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68117.69</v>
      </c>
      <c r="D1035" s="2">
        <f>BILANCA!E30</f>
        <v>68117.69</v>
      </c>
      <c r="E1035" s="2">
        <v>0</v>
      </c>
      <c r="F1035" s="2">
        <v>0</v>
      </c>
      <c r="G1035" s="3">
        <f t="shared" si="38"/>
        <v>5108.8267500000002</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54985.82</v>
      </c>
      <c r="D1039" s="2">
        <f>BILANCA!E34</f>
        <v>58516.86</v>
      </c>
      <c r="E1039" s="2">
        <v>0</v>
      </c>
      <c r="F1039" s="2">
        <v>0</v>
      </c>
      <c r="G1039" s="3">
        <f t="shared" si="38"/>
        <v>4988.5666600000004</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58701.46</v>
      </c>
      <c r="D1040" s="2">
        <f>BILANCA!E35</f>
        <v>58701.46</v>
      </c>
      <c r="E1040" s="2">
        <v>0</v>
      </c>
      <c r="F1040" s="2">
        <v>0</v>
      </c>
      <c r="G1040" s="3">
        <f t="shared" si="38"/>
        <v>5283.1314000000002</v>
      </c>
      <c r="H1040" s="3">
        <f t="shared" si="35"/>
        <v>0.91999999999825377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58701.46</v>
      </c>
      <c r="D1041" s="2">
        <f>BILANCA!E36</f>
        <v>58701.46</v>
      </c>
      <c r="E1041" s="2">
        <v>0</v>
      </c>
      <c r="F1041" s="2">
        <v>0</v>
      </c>
      <c r="G1041" s="3">
        <f t="shared" si="38"/>
        <v>5459.23578</v>
      </c>
      <c r="H1041" s="3">
        <f t="shared" si="35"/>
        <v>0.91999999999825377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185.65</v>
      </c>
      <c r="D1046" s="2">
        <f>BILANCA!E41</f>
        <v>138.25</v>
      </c>
      <c r="E1046" s="2">
        <v>0</v>
      </c>
      <c r="F1046" s="2">
        <v>0</v>
      </c>
      <c r="G1046" s="3">
        <f t="shared" si="38"/>
        <v>16.6374</v>
      </c>
      <c r="H1046" s="3">
        <f t="shared" si="35"/>
        <v>0.59999999999999432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237</v>
      </c>
      <c r="D1047" s="2">
        <f>BILANCA!E42</f>
        <v>237</v>
      </c>
      <c r="E1047" s="2">
        <v>0</v>
      </c>
      <c r="F1047" s="2">
        <v>0</v>
      </c>
      <c r="G1047" s="3">
        <f t="shared" si="38"/>
        <v>26.307000000000002</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51.35</v>
      </c>
      <c r="D1049" s="2">
        <f>BILANCA!E44</f>
        <v>98.75</v>
      </c>
      <c r="E1049" s="2">
        <v>0</v>
      </c>
      <c r="F1049" s="2">
        <v>0</v>
      </c>
      <c r="G1049" s="3">
        <f t="shared" si="38"/>
        <v>9.7051499999999997</v>
      </c>
      <c r="H1049" s="3">
        <f t="shared" si="35"/>
        <v>0.60000000000000142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5361.68</v>
      </c>
      <c r="D1050" s="2">
        <f>BILANCA!E45</f>
        <v>18786.330000000002</v>
      </c>
      <c r="E1050" s="2">
        <v>0</v>
      </c>
      <c r="F1050" s="2">
        <v>0</v>
      </c>
      <c r="G1050" s="3">
        <f t="shared" si="38"/>
        <v>1717.3736000000001</v>
      </c>
      <c r="H1050" s="3">
        <f t="shared" si="35"/>
        <v>0.65000000000145519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458.03</v>
      </c>
      <c r="D1052" s="2">
        <f>BILANCA!E47</f>
        <v>458.03</v>
      </c>
      <c r="E1052" s="2">
        <v>0</v>
      </c>
      <c r="F1052" s="2">
        <v>0</v>
      </c>
      <c r="G1052" s="3">
        <f t="shared" si="38"/>
        <v>57.711779999999997</v>
      </c>
      <c r="H1052" s="3">
        <f t="shared" si="35"/>
        <v>5.999999999994543E-2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13048.31</v>
      </c>
      <c r="D1053" s="2">
        <f>BILANCA!E48</f>
        <v>36254.53</v>
      </c>
      <c r="E1053" s="2">
        <v>0</v>
      </c>
      <c r="F1053" s="2">
        <v>0</v>
      </c>
      <c r="G1053" s="3">
        <f t="shared" si="38"/>
        <v>3678.9669099999996</v>
      </c>
      <c r="H1053" s="3">
        <f t="shared" si="35"/>
        <v>0.78000000000065484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29663.55</v>
      </c>
      <c r="D1054" s="2">
        <f>BILANCA!E49</f>
        <v>29663.55</v>
      </c>
      <c r="E1054" s="2">
        <v>0</v>
      </c>
      <c r="F1054" s="2">
        <v>0</v>
      </c>
      <c r="G1054" s="3">
        <f t="shared" si="38"/>
        <v>3915.5885999999996</v>
      </c>
      <c r="H1054" s="3">
        <f t="shared" si="35"/>
        <v>0.90000000000145519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37808.21</v>
      </c>
      <c r="D1055" s="2">
        <f>BILANCA!E50</f>
        <v>47589.78</v>
      </c>
      <c r="E1055" s="2">
        <v>0</v>
      </c>
      <c r="F1055" s="2">
        <v>0</v>
      </c>
      <c r="G1055" s="3">
        <f t="shared" si="38"/>
        <v>5984.4496499999996</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17098.27</v>
      </c>
      <c r="D1059" s="2">
        <f>BILANCA!E54</f>
        <v>20637.37</v>
      </c>
      <c r="E1059" s="2">
        <v>0</v>
      </c>
      <c r="F1059" s="2">
        <v>0</v>
      </c>
      <c r="G1059" s="3">
        <f t="shared" si="38"/>
        <v>2860.2774899999999</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17098.27</v>
      </c>
      <c r="D1060" s="2">
        <f>BILANCA!E55</f>
        <v>20637.37</v>
      </c>
      <c r="E1060" s="2">
        <v>0</v>
      </c>
      <c r="F1060" s="2">
        <v>0</v>
      </c>
      <c r="G1060" s="3">
        <f t="shared" si="38"/>
        <v>2918.6505000000002</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414749.18999999994</v>
      </c>
      <c r="D1061" s="2">
        <f>BILANCA!E56</f>
        <v>775446.1</v>
      </c>
      <c r="E1061" s="2">
        <v>0</v>
      </c>
      <c r="F1061" s="2">
        <v>0</v>
      </c>
      <c r="G1061" s="3">
        <f t="shared" si="38"/>
        <v>100247.71088999999</v>
      </c>
      <c r="H1061" s="3">
        <f t="shared" si="35"/>
        <v>0.28999999992083758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389192.97</v>
      </c>
      <c r="D1062" s="2">
        <f>BILANCA!E57</f>
        <v>773696.1</v>
      </c>
      <c r="E1062" s="2">
        <v>0</v>
      </c>
      <c r="F1062" s="2">
        <v>0</v>
      </c>
      <c r="G1062" s="3">
        <f t="shared" si="38"/>
        <v>100702.42883999998</v>
      </c>
      <c r="H1062" s="3">
        <f t="shared" si="35"/>
        <v>0.13000000000465661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600</v>
      </c>
      <c r="D1063" s="2">
        <f>BILANCA!E58</f>
        <v>0</v>
      </c>
      <c r="E1063" s="2">
        <v>0</v>
      </c>
      <c r="F1063" s="2">
        <v>0</v>
      </c>
      <c r="G1063" s="3">
        <f t="shared" si="38"/>
        <v>31.8</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1750</v>
      </c>
      <c r="D1066" s="2">
        <f>BILANCA!E61</f>
        <v>1750</v>
      </c>
      <c r="E1066" s="2">
        <v>0</v>
      </c>
      <c r="F1066" s="2">
        <v>0</v>
      </c>
      <c r="G1066" s="3">
        <f t="shared" si="38"/>
        <v>294</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23206.22</v>
      </c>
      <c r="D1067" s="2">
        <f>BILANCA!E62</f>
        <v>0</v>
      </c>
      <c r="E1067" s="2">
        <v>0</v>
      </c>
      <c r="F1067" s="2">
        <v>0</v>
      </c>
      <c r="G1067" s="3">
        <f t="shared" si="38"/>
        <v>1322.7545400000001</v>
      </c>
      <c r="H1067" s="3">
        <f t="shared" si="35"/>
        <v>0.22000000000116415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858005.51</v>
      </c>
      <c r="D1074" s="2">
        <f>BILANCA!E69</f>
        <v>838056.66</v>
      </c>
      <c r="E1074" s="2">
        <v>0</v>
      </c>
      <c r="F1074" s="2">
        <v>0</v>
      </c>
      <c r="G1074" s="3">
        <f t="shared" si="38"/>
        <v>162183.60512000002</v>
      </c>
      <c r="H1074" s="3">
        <f t="shared" si="35"/>
        <v>0.82999999995809048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210265.02</v>
      </c>
      <c r="D1075" s="2">
        <f>BILANCA!E70</f>
        <v>101721.5</v>
      </c>
      <c r="E1075" s="2">
        <v>0</v>
      </c>
      <c r="F1075" s="2">
        <v>0</v>
      </c>
      <c r="G1075" s="3">
        <f t="shared" si="38"/>
        <v>26891.0213</v>
      </c>
      <c r="H1075" s="3">
        <f t="shared" si="35"/>
        <v>0.51999999998952262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205166.91</v>
      </c>
      <c r="D1076" s="2">
        <f>BILANCA!E71</f>
        <v>96623.39</v>
      </c>
      <c r="E1076" s="2">
        <v>0</v>
      </c>
      <c r="F1076" s="2">
        <v>0</v>
      </c>
      <c r="G1076" s="3">
        <f t="shared" si="38"/>
        <v>26295.303540000001</v>
      </c>
      <c r="H1076" s="3">
        <f t="shared" si="35"/>
        <v>0.47999999999592546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205166.91</v>
      </c>
      <c r="D1078" s="2">
        <f>BILANCA!E73</f>
        <v>96623.39</v>
      </c>
      <c r="E1078" s="2">
        <v>0</v>
      </c>
      <c r="F1078" s="2">
        <v>0</v>
      </c>
      <c r="G1078" s="3">
        <f t="shared" si="38"/>
        <v>27092.130920000003</v>
      </c>
      <c r="H1078" s="3">
        <f t="shared" si="35"/>
        <v>0.47999999999592546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5098.1099999999997</v>
      </c>
      <c r="D1081" s="2">
        <f>BILANCA!E76</f>
        <v>5098.1099999999997</v>
      </c>
      <c r="E1081" s="2">
        <v>0</v>
      </c>
      <c r="F1081" s="2">
        <v>0</v>
      </c>
      <c r="G1081" s="3">
        <f t="shared" si="38"/>
        <v>1085.8974299999998</v>
      </c>
      <c r="H1081" s="3">
        <f t="shared" si="35"/>
        <v>0.21999999999934516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5098.1099999999997</v>
      </c>
      <c r="D1083" s="2">
        <f>BILANCA!E78</f>
        <v>5098.1099999999997</v>
      </c>
      <c r="E1083" s="2">
        <v>0</v>
      </c>
      <c r="F1083" s="2">
        <v>0</v>
      </c>
      <c r="G1083" s="3">
        <f t="shared" si="39"/>
        <v>1116.4860899999999</v>
      </c>
      <c r="H1083" s="3">
        <f t="shared" si="40"/>
        <v>0.21999999999934516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3580.0699999999997</v>
      </c>
      <c r="D1087" s="2">
        <f>BILANCA!E82</f>
        <v>1612.52</v>
      </c>
      <c r="E1087" s="2">
        <v>0</v>
      </c>
      <c r="F1087" s="2">
        <v>0</v>
      </c>
      <c r="G1087" s="3">
        <f t="shared" si="38"/>
        <v>523.99347</v>
      </c>
      <c r="H1087" s="3">
        <f t="shared" si="35"/>
        <v>0.54999999999972715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430.67</v>
      </c>
      <c r="D1088" s="2">
        <f>BILANCA!E83</f>
        <v>430.67</v>
      </c>
      <c r="E1088" s="2">
        <v>0</v>
      </c>
      <c r="F1088" s="2">
        <v>0</v>
      </c>
      <c r="G1088" s="3">
        <f t="shared" si="38"/>
        <v>100.77678</v>
      </c>
      <c r="H1088" s="3">
        <f t="shared" si="35"/>
        <v>0.65999999999996817</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105.63</v>
      </c>
      <c r="D1089" s="2">
        <f>BILANCA!E84</f>
        <v>0.13</v>
      </c>
      <c r="E1089" s="2">
        <v>0</v>
      </c>
      <c r="F1089" s="2">
        <v>0</v>
      </c>
      <c r="G1089" s="3">
        <f t="shared" si="38"/>
        <v>8.3653100000000009</v>
      </c>
      <c r="H1089" s="3">
        <f t="shared" si="35"/>
        <v>0.50000000000000455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952.65</v>
      </c>
      <c r="D1090" s="2">
        <f>BILANCA!E85</f>
        <v>952.65</v>
      </c>
      <c r="E1090" s="2">
        <v>0</v>
      </c>
      <c r="F1090" s="2">
        <v>0</v>
      </c>
      <c r="G1090" s="3">
        <f t="shared" si="38"/>
        <v>228.63600000000002</v>
      </c>
      <c r="H1090" s="3">
        <f t="shared" si="35"/>
        <v>0.70000000000004547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2091.12</v>
      </c>
      <c r="D1092" s="2">
        <f>BILANCA!E87</f>
        <v>229.07</v>
      </c>
      <c r="E1092" s="2">
        <v>0</v>
      </c>
      <c r="F1092" s="2">
        <v>0</v>
      </c>
      <c r="G1092" s="3">
        <f t="shared" si="38"/>
        <v>209.03931999999998</v>
      </c>
      <c r="H1092" s="3">
        <f t="shared" si="35"/>
        <v>0.18999999999988404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17503.259999999998</v>
      </c>
      <c r="D1093" s="2">
        <f>BILANCA!E88</f>
        <v>27623.21</v>
      </c>
      <c r="E1093" s="2">
        <v>0</v>
      </c>
      <c r="F1093" s="2">
        <v>0</v>
      </c>
      <c r="G1093" s="3">
        <f t="shared" si="38"/>
        <v>6038.2234399999998</v>
      </c>
      <c r="H1093" s="3">
        <f t="shared" si="35"/>
        <v>0.46999999999752617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17503.259999999998</v>
      </c>
      <c r="D1094" s="2">
        <f>BILANCA!E89</f>
        <v>27623.21</v>
      </c>
      <c r="E1094" s="2">
        <v>0</v>
      </c>
      <c r="F1094" s="2">
        <v>0</v>
      </c>
      <c r="G1094" s="3">
        <f t="shared" si="38"/>
        <v>6110.9731199999997</v>
      </c>
      <c r="H1094" s="3">
        <f t="shared" si="35"/>
        <v>0.46999999999752617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17503.259999999998</v>
      </c>
      <c r="D1095" s="2">
        <f>BILANCA!E90</f>
        <v>27623.21</v>
      </c>
      <c r="E1095" s="2">
        <v>0</v>
      </c>
      <c r="F1095" s="2">
        <v>0</v>
      </c>
      <c r="G1095" s="3">
        <f t="shared" si="38"/>
        <v>6183.7228000000005</v>
      </c>
      <c r="H1095" s="3">
        <f t="shared" si="35"/>
        <v>0.46999999999752617</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406361.4</v>
      </c>
      <c r="D1140" s="2">
        <f>BILANCA!E135</f>
        <v>409046.39</v>
      </c>
      <c r="E1140" s="2">
        <v>0</v>
      </c>
      <c r="F1140" s="2">
        <v>0</v>
      </c>
      <c r="G1140" s="3">
        <f t="shared" si="38"/>
        <v>159179.04340000002</v>
      </c>
      <c r="H1140" s="3">
        <f t="shared" si="41"/>
        <v>0.7900000000372529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406361.4</v>
      </c>
      <c r="D1141" s="2">
        <f>BILANCA!E136</f>
        <v>409046.39</v>
      </c>
      <c r="E1141" s="2">
        <v>0</v>
      </c>
      <c r="F1141" s="2">
        <v>0</v>
      </c>
      <c r="G1141" s="3">
        <f t="shared" si="38"/>
        <v>160403.49758000002</v>
      </c>
      <c r="H1141" s="3">
        <f t="shared" si="41"/>
        <v>0.7900000000372529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406361.4</v>
      </c>
      <c r="D1145" s="2">
        <f>BILANCA!E140</f>
        <v>409046.39</v>
      </c>
      <c r="E1145" s="2">
        <v>0</v>
      </c>
      <c r="F1145" s="2">
        <v>0</v>
      </c>
      <c r="G1145" s="3">
        <f t="shared" si="38"/>
        <v>165301.31430000003</v>
      </c>
      <c r="H1145" s="3">
        <f t="shared" si="41"/>
        <v>0.7900000000372529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204744.71999999997</v>
      </c>
      <c r="D1152" s="2">
        <f>BILANCA!E147</f>
        <v>287511.40000000002</v>
      </c>
      <c r="E1152" s="2">
        <v>0</v>
      </c>
      <c r="F1152" s="2">
        <v>0</v>
      </c>
      <c r="G1152" s="3">
        <f t="shared" si="38"/>
        <v>110726.98783999999</v>
      </c>
      <c r="H1152" s="3">
        <f t="shared" si="41"/>
        <v>0.68000000005122274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27996.54</v>
      </c>
      <c r="D1153" s="2">
        <f>BILANCA!E148</f>
        <v>39312.629999999997</v>
      </c>
      <c r="E1153" s="2">
        <v>0</v>
      </c>
      <c r="F1153" s="2">
        <v>0</v>
      </c>
      <c r="G1153" s="3">
        <f t="shared" si="38"/>
        <v>15246.917399999998</v>
      </c>
      <c r="H1153" s="3">
        <f t="shared" si="41"/>
        <v>0.83000000000174623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36611.42</v>
      </c>
      <c r="D1155" s="2">
        <f>BILANCA!E150</f>
        <v>42163.41</v>
      </c>
      <c r="E1155" s="2">
        <v>0</v>
      </c>
      <c r="F1155" s="2">
        <v>0</v>
      </c>
      <c r="G1155" s="3">
        <f t="shared" si="38"/>
        <v>17536.0448</v>
      </c>
      <c r="H1155" s="3">
        <f t="shared" si="41"/>
        <v>0.83000000000174623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5416.71</v>
      </c>
      <c r="D1158" s="2">
        <f>BILANCA!E153</f>
        <v>42163.41</v>
      </c>
      <c r="E1158" s="2">
        <v>0</v>
      </c>
      <c r="F1158" s="2">
        <v>0</v>
      </c>
      <c r="G1158" s="3">
        <f t="shared" si="38"/>
        <v>13282.042440000001</v>
      </c>
      <c r="H1158" s="3">
        <f t="shared" si="41"/>
        <v>0.70000000000345608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500</v>
      </c>
      <c r="D1159" s="2">
        <f>BILANCA!E154</f>
        <v>0</v>
      </c>
      <c r="E1159" s="2">
        <v>0</v>
      </c>
      <c r="F1159" s="2">
        <v>0</v>
      </c>
      <c r="G1159" s="3">
        <f t="shared" si="38"/>
        <v>74.5</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30694.71</v>
      </c>
      <c r="D1163" s="2">
        <f>BILANCA!E158</f>
        <v>0</v>
      </c>
      <c r="E1163" s="2">
        <v>0</v>
      </c>
      <c r="F1163" s="2">
        <v>0</v>
      </c>
      <c r="G1163" s="3">
        <f t="shared" si="38"/>
        <v>4696.2906299999995</v>
      </c>
      <c r="H1163" s="3">
        <f t="shared" si="41"/>
        <v>0.29000000000087311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34732.01</v>
      </c>
      <c r="D1164" s="2">
        <f>BILANCA!E159</f>
        <v>35821.760000000002</v>
      </c>
      <c r="E1164" s="2">
        <v>0</v>
      </c>
      <c r="F1164" s="2">
        <v>0</v>
      </c>
      <c r="G1164" s="3">
        <f t="shared" si="38"/>
        <v>16381.831620000001</v>
      </c>
      <c r="H1164" s="3">
        <f t="shared" si="41"/>
        <v>0.25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110351.95</v>
      </c>
      <c r="D1165" s="2">
        <f>BILANCA!E160</f>
        <v>218037.33</v>
      </c>
      <c r="E1165" s="2">
        <v>0</v>
      </c>
      <c r="F1165" s="2">
        <v>0</v>
      </c>
      <c r="G1165" s="3">
        <f t="shared" si="38"/>
        <v>84696.124550000008</v>
      </c>
      <c r="H1165" s="3">
        <f t="shared" si="41"/>
        <v>0.3799999999901047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17.149999999999999</v>
      </c>
      <c r="D1166" s="2">
        <f>BILANCA!E161</f>
        <v>17.149999999999999</v>
      </c>
      <c r="E1166" s="2">
        <v>0</v>
      </c>
      <c r="F1166" s="2">
        <v>0</v>
      </c>
      <c r="G1166" s="3">
        <f t="shared" si="38"/>
        <v>8.0261999999999993</v>
      </c>
      <c r="H1166" s="3">
        <f t="shared" si="41"/>
        <v>0.29999999999999716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4964.3500000000004</v>
      </c>
      <c r="D1169" s="2">
        <f>BILANCA!E164</f>
        <v>47840.88</v>
      </c>
      <c r="E1169" s="2">
        <v>0</v>
      </c>
      <c r="F1169" s="2">
        <v>0</v>
      </c>
      <c r="G1169" s="3">
        <f t="shared" si="38"/>
        <v>16002.73149</v>
      </c>
      <c r="H1169" s="3">
        <f t="shared" si="41"/>
        <v>0.47000000000298314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15546.64</v>
      </c>
      <c r="D1170" s="2">
        <f>BILANCA!E165</f>
        <v>10541.64</v>
      </c>
      <c r="E1170" s="2">
        <v>0</v>
      </c>
      <c r="F1170" s="2">
        <v>0</v>
      </c>
      <c r="G1170" s="3">
        <f t="shared" si="38"/>
        <v>5860.7871999999998</v>
      </c>
      <c r="H1170" s="3">
        <f t="shared" si="41"/>
        <v>0.72000000000116415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14959.21</v>
      </c>
      <c r="D1171" s="2">
        <f>BILANCA!E166</f>
        <v>9954.2099999999991</v>
      </c>
      <c r="E1171" s="2">
        <v>0</v>
      </c>
      <c r="F1171" s="2">
        <v>0</v>
      </c>
      <c r="G1171" s="3">
        <f t="shared" si="38"/>
        <v>5613.6884300000002</v>
      </c>
      <c r="H1171" s="3">
        <f t="shared" si="41"/>
        <v>0.41999999999825377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587.42999999999995</v>
      </c>
      <c r="D1172" s="2">
        <f>BILANCA!E167</f>
        <v>587.42999999999995</v>
      </c>
      <c r="E1172" s="2">
        <v>0</v>
      </c>
      <c r="F1172" s="2">
        <v>0</v>
      </c>
      <c r="G1172" s="3">
        <f t="shared" si="38"/>
        <v>285.49097999999998</v>
      </c>
      <c r="H1172" s="3">
        <f t="shared" si="41"/>
        <v>0.85999999999989996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4.4000000000000004</v>
      </c>
      <c r="D1176" s="2">
        <f>BILANCA!E171</f>
        <v>0</v>
      </c>
      <c r="E1176" s="2">
        <v>0</v>
      </c>
      <c r="F1176" s="2">
        <v>0</v>
      </c>
      <c r="G1176" s="3">
        <f t="shared" si="38"/>
        <v>0.73040000000000005</v>
      </c>
      <c r="H1176" s="3">
        <f t="shared" si="41"/>
        <v>0.40000000000000036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4.4000000000000004</v>
      </c>
      <c r="D1177" s="2">
        <f>BILANCA!E172</f>
        <v>0</v>
      </c>
      <c r="E1177" s="2">
        <v>0</v>
      </c>
      <c r="F1177" s="2">
        <v>0</v>
      </c>
      <c r="G1177" s="3">
        <f t="shared" si="38"/>
        <v>0.73480000000000012</v>
      </c>
      <c r="H1177" s="3">
        <f t="shared" si="41"/>
        <v>0.40000000000000036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4758797.84</v>
      </c>
      <c r="D1180" s="2">
        <f>BILANCA!E176</f>
        <v>5486657.2699999996</v>
      </c>
      <c r="E1180" s="2">
        <v>0</v>
      </c>
      <c r="F1180" s="2">
        <v>0</v>
      </c>
      <c r="G1180" s="3">
        <f t="shared" si="38"/>
        <v>2674459.1046000002</v>
      </c>
      <c r="H1180" s="3">
        <f t="shared" si="41"/>
        <v>0.42999999970197678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620986.41</v>
      </c>
      <c r="D1181" s="2">
        <f>BILANCA!E177</f>
        <v>658322.62000000011</v>
      </c>
      <c r="E1181" s="2">
        <v>0</v>
      </c>
      <c r="F1181" s="2">
        <v>0</v>
      </c>
      <c r="G1181" s="3">
        <f t="shared" si="38"/>
        <v>331335.01215000008</v>
      </c>
      <c r="H1181" s="3">
        <f t="shared" si="41"/>
        <v>0.78999999992083758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222245.64</v>
      </c>
      <c r="D1182" s="2">
        <f>BILANCA!E178</f>
        <v>165381.98000000001</v>
      </c>
      <c r="E1182" s="2">
        <v>0</v>
      </c>
      <c r="F1182" s="2">
        <v>0</v>
      </c>
      <c r="G1182" s="3">
        <f t="shared" si="38"/>
        <v>95117.651199999993</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26957.26</v>
      </c>
      <c r="D1183" s="2">
        <f>BILANCA!E179</f>
        <v>27893.38</v>
      </c>
      <c r="E1183" s="2">
        <v>0</v>
      </c>
      <c r="F1183" s="2">
        <v>0</v>
      </c>
      <c r="G1183" s="3">
        <f t="shared" si="38"/>
        <v>14314.715459999999</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123169.43</v>
      </c>
      <c r="D1184" s="2">
        <f>BILANCA!E180</f>
        <v>97496.3</v>
      </c>
      <c r="E1184" s="2">
        <v>0</v>
      </c>
      <c r="F1184" s="2">
        <v>0</v>
      </c>
      <c r="G1184" s="3">
        <f t="shared" si="38"/>
        <v>55360.193219999994</v>
      </c>
      <c r="H1184" s="3">
        <f t="shared" si="41"/>
        <v>0.72999999999592546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775.71</v>
      </c>
      <c r="D1185" s="2">
        <f>BILANCA!E181</f>
        <v>145.87</v>
      </c>
      <c r="E1185" s="2">
        <v>0</v>
      </c>
      <c r="F1185" s="2">
        <v>0</v>
      </c>
      <c r="G1185" s="3">
        <f t="shared" si="38"/>
        <v>186.80374999999998</v>
      </c>
      <c r="H1185" s="3">
        <f t="shared" si="41"/>
        <v>0.41999999999995907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775.71</v>
      </c>
      <c r="D1188" s="2">
        <f>BILANCA!E184</f>
        <v>145.87</v>
      </c>
      <c r="E1188" s="2">
        <v>0</v>
      </c>
      <c r="F1188" s="2">
        <v>0</v>
      </c>
      <c r="G1188" s="3">
        <f t="shared" si="38"/>
        <v>190.0061</v>
      </c>
      <c r="H1188" s="3">
        <f t="shared" si="41"/>
        <v>0.41999999999995907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3458.34</v>
      </c>
      <c r="D1189" s="2">
        <f>BILANCA!E185</f>
        <v>1152.78</v>
      </c>
      <c r="E1189" s="2">
        <v>0</v>
      </c>
      <c r="F1189" s="2">
        <v>0</v>
      </c>
      <c r="G1189" s="3">
        <f t="shared" si="38"/>
        <v>1031.7381</v>
      </c>
      <c r="H1189" s="3">
        <f t="shared" si="41"/>
        <v>0.5600000000001728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3123.12</v>
      </c>
      <c r="D1198" s="2">
        <f>BILANCA!E194</f>
        <v>3564.94</v>
      </c>
      <c r="E1198" s="2">
        <v>0</v>
      </c>
      <c r="F1198" s="2">
        <v>0</v>
      </c>
      <c r="G1198" s="3">
        <f t="shared" si="38"/>
        <v>1927.5639999999999</v>
      </c>
      <c r="H1198" s="3">
        <f t="shared" si="41"/>
        <v>0.17999999999983629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55615.08</v>
      </c>
      <c r="D1199" s="2">
        <f>BILANCA!E195</f>
        <v>34518.69</v>
      </c>
      <c r="E1199" s="2">
        <v>0</v>
      </c>
      <c r="F1199" s="2">
        <v>0</v>
      </c>
      <c r="G1199" s="3">
        <f t="shared" si="38"/>
        <v>23559.314940000004</v>
      </c>
      <c r="H1199" s="3">
        <f t="shared" si="41"/>
        <v>0.38999999999941792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9146.7000000000007</v>
      </c>
      <c r="D1200" s="2">
        <f>BILANCA!E196</f>
        <v>610.02</v>
      </c>
      <c r="E1200" s="2">
        <v>0</v>
      </c>
      <c r="F1200" s="2">
        <v>0</v>
      </c>
      <c r="G1200" s="3">
        <f t="shared" si="38"/>
        <v>1969.6806000000001</v>
      </c>
      <c r="H1200" s="3">
        <f t="shared" si="41"/>
        <v>0.31999999999925421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270427.38</v>
      </c>
      <c r="D1201" s="2">
        <f>BILANCA!E197</f>
        <v>379143.91</v>
      </c>
      <c r="E1201" s="2">
        <v>0</v>
      </c>
      <c r="F1201" s="2">
        <v>0</v>
      </c>
      <c r="G1201" s="3">
        <f t="shared" si="38"/>
        <v>196484.60320000001</v>
      </c>
      <c r="H1201" s="3">
        <f t="shared" si="41"/>
        <v>0.47000000003026798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270427.38</v>
      </c>
      <c r="D1203" s="2">
        <f>BILANCA!E199</f>
        <v>326381.98</v>
      </c>
      <c r="E1203" s="2">
        <v>0</v>
      </c>
      <c r="F1203" s="2">
        <v>0</v>
      </c>
      <c r="G1203" s="3">
        <f t="shared" si="44"/>
        <v>178175.92861999999</v>
      </c>
      <c r="H1203" s="3">
        <f t="shared" si="45"/>
        <v>0.40000000002328306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52761.93</v>
      </c>
      <c r="E1206" s="2">
        <v>0</v>
      </c>
      <c r="F1206" s="2">
        <v>0</v>
      </c>
      <c r="G1206" s="3">
        <f t="shared" si="44"/>
        <v>20682.67656</v>
      </c>
      <c r="H1206" s="3">
        <f t="shared" si="45"/>
        <v>6.9999999999708962E-2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127718.39999999999</v>
      </c>
      <c r="D1223" s="2">
        <f>BILANCA!E219</f>
        <v>113527.44</v>
      </c>
      <c r="E1223" s="2">
        <v>0</v>
      </c>
      <c r="F1223" s="2">
        <v>0</v>
      </c>
      <c r="G1223" s="3">
        <f t="shared" si="38"/>
        <v>75566.708639999997</v>
      </c>
      <c r="H1223" s="3">
        <f t="shared" si="41"/>
        <v>0.83999999999650754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127718.39999999999</v>
      </c>
      <c r="D1224" s="2">
        <f>BILANCA!E220</f>
        <v>113527.44</v>
      </c>
      <c r="E1224" s="2">
        <v>0</v>
      </c>
      <c r="F1224" s="2">
        <v>0</v>
      </c>
      <c r="G1224" s="3">
        <f t="shared" si="38"/>
        <v>75921.481919999991</v>
      </c>
      <c r="H1224" s="3">
        <f t="shared" si="41"/>
        <v>0.83999999999650754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127718.39999999999</v>
      </c>
      <c r="D1225" s="2">
        <f>BILANCA!E221</f>
        <v>113527.44</v>
      </c>
      <c r="E1225" s="2">
        <v>0</v>
      </c>
      <c r="F1225" s="2">
        <v>0</v>
      </c>
      <c r="G1225" s="3">
        <f t="shared" si="38"/>
        <v>76276.2552</v>
      </c>
      <c r="H1225" s="3">
        <f t="shared" si="41"/>
        <v>0.83999999999650754</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594.99</v>
      </c>
      <c r="D1251" s="2">
        <f>BILANCA!E247</f>
        <v>269.29000000000002</v>
      </c>
      <c r="E1251" s="2">
        <v>0</v>
      </c>
      <c r="F1251" s="2">
        <v>0</v>
      </c>
      <c r="G1251" s="3">
        <f>B1251/1000*C1251+B1251/500*D1251</f>
        <v>273.19037000000003</v>
      </c>
      <c r="H1251" s="3">
        <f>ABS(C1251-ROUND(C1251,0))+ABS(D1251-ROUND(D1251,0))</f>
        <v>0.30000000000001137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4137811.43</v>
      </c>
      <c r="D1255" s="2">
        <f>BILANCA!E251</f>
        <v>4828334.6499999994</v>
      </c>
      <c r="E1255" s="2">
        <v>0</v>
      </c>
      <c r="F1255" s="2">
        <v>0</v>
      </c>
      <c r="G1255" s="3">
        <f t="shared" si="38"/>
        <v>3379647.7788499999</v>
      </c>
      <c r="H1255" s="3">
        <f t="shared" si="41"/>
        <v>0.78000000072643161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4196938.59</v>
      </c>
      <c r="D1256" s="2">
        <f>BILANCA!E252</f>
        <v>4971742.7699999996</v>
      </c>
      <c r="E1256" s="2">
        <v>0</v>
      </c>
      <c r="F1256" s="2">
        <v>0</v>
      </c>
      <c r="G1256" s="3">
        <f t="shared" si="38"/>
        <v>3478544.3359799995</v>
      </c>
      <c r="H1256" s="3">
        <f t="shared" si="41"/>
        <v>0.64000000059604645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4324656.99</v>
      </c>
      <c r="D1257" s="2">
        <f>BILANCA!E253</f>
        <v>5085270.21</v>
      </c>
      <c r="E1257" s="2">
        <v>0</v>
      </c>
      <c r="F1257" s="2">
        <v>0</v>
      </c>
      <c r="G1257" s="3">
        <f t="shared" si="38"/>
        <v>3580313.7602700004</v>
      </c>
      <c r="H1257" s="3">
        <f t="shared" si="41"/>
        <v>0.21999999973922968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127718.39999999999</v>
      </c>
      <c r="D1258" s="2">
        <f>BILANCA!E254</f>
        <v>113527.44</v>
      </c>
      <c r="E1258" s="2">
        <v>0</v>
      </c>
      <c r="F1258" s="2">
        <v>0</v>
      </c>
      <c r="G1258" s="3">
        <f t="shared" si="38"/>
        <v>87983.773440000004</v>
      </c>
      <c r="H1258" s="3">
        <f t="shared" si="41"/>
        <v>0.83999999999650754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-279418.51999999979</v>
      </c>
      <c r="D1259" s="2">
        <f>BILANCA!E255</f>
        <v>-441461.16</v>
      </c>
      <c r="E1259" s="2">
        <v>0</v>
      </c>
      <c r="F1259" s="2">
        <v>0</v>
      </c>
      <c r="G1259" s="3">
        <f t="shared" si="38"/>
        <v>-289422.86915999989</v>
      </c>
      <c r="H1259" s="3">
        <f t="shared" si="41"/>
        <v>0.64000000018859282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1547745.7400000002</v>
      </c>
      <c r="D1260" s="2">
        <f>BILANCA!E256</f>
        <v>243829.69</v>
      </c>
      <c r="E1260" s="2">
        <v>0</v>
      </c>
      <c r="F1260" s="2">
        <v>0</v>
      </c>
      <c r="G1260" s="3">
        <f t="shared" si="38"/>
        <v>508851.28</v>
      </c>
      <c r="H1260" s="3">
        <f t="shared" si="41"/>
        <v>0.56999999977415428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1430441.12</v>
      </c>
      <c r="D1261" s="2">
        <f>BILANCA!E257</f>
        <v>243829.69</v>
      </c>
      <c r="E1261" s="2">
        <v>0</v>
      </c>
      <c r="F1261" s="2">
        <v>0</v>
      </c>
      <c r="G1261" s="3">
        <f t="shared" si="38"/>
        <v>481443.2255</v>
      </c>
      <c r="H1261" s="3">
        <f t="shared" si="41"/>
        <v>0.4300000001094304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117304.62</v>
      </c>
      <c r="D1263" s="2">
        <f>BILANCA!E259</f>
        <v>0</v>
      </c>
      <c r="E1263" s="2">
        <v>0</v>
      </c>
      <c r="F1263" s="2">
        <v>0</v>
      </c>
      <c r="G1263" s="3">
        <f t="shared" si="38"/>
        <v>29678.068859999999</v>
      </c>
      <c r="H1263" s="3">
        <f t="shared" si="41"/>
        <v>0.38000000000465661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1827164.26</v>
      </c>
      <c r="D1264" s="2">
        <f>BILANCA!E260</f>
        <v>685290.85</v>
      </c>
      <c r="E1264" s="2">
        <v>0</v>
      </c>
      <c r="F1264" s="2">
        <v>0</v>
      </c>
      <c r="G1264" s="3">
        <f t="shared" si="38"/>
        <v>812227.47383999999</v>
      </c>
      <c r="H1264" s="3">
        <f t="shared" si="41"/>
        <v>0.41000000003259629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1827164.26</v>
      </c>
      <c r="D1266" s="2">
        <f>BILANCA!E262</f>
        <v>671099.89</v>
      </c>
      <c r="E1266" s="2">
        <v>0</v>
      </c>
      <c r="F1266" s="2">
        <v>0</v>
      </c>
      <c r="G1266" s="3">
        <f t="shared" si="38"/>
        <v>811357.1942400001</v>
      </c>
      <c r="H1266" s="3">
        <f t="shared" si="41"/>
        <v>0.36999999999534339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14190.96</v>
      </c>
      <c r="E1267" s="2">
        <v>0</v>
      </c>
      <c r="F1267" s="2">
        <v>0</v>
      </c>
      <c r="G1267" s="3">
        <f t="shared" si="38"/>
        <v>7294.15344</v>
      </c>
      <c r="H1267" s="3">
        <f t="shared" si="41"/>
        <v>4.0000000000873115E-2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204744.71999999997</v>
      </c>
      <c r="D1278" s="2">
        <f>BILANCA!E274</f>
        <v>287511.40000000002</v>
      </c>
      <c r="E1278" s="2">
        <v>0</v>
      </c>
      <c r="F1278" s="2">
        <v>0</v>
      </c>
      <c r="G1278" s="3">
        <f t="shared" si="38"/>
        <v>208977.69536000001</v>
      </c>
      <c r="H1278" s="3">
        <f t="shared" si="41"/>
        <v>0.68000000005122274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23843.41</v>
      </c>
      <c r="D1279" s="2">
        <f>BILANCA!E275</f>
        <v>35159.5</v>
      </c>
      <c r="E1279" s="2">
        <v>0</v>
      </c>
      <c r="F1279" s="2">
        <v>0</v>
      </c>
      <c r="G1279" s="3">
        <f t="shared" ref="G1279:G1294" si="48">B1279/1000*C1279+B1279/500*D1279</f>
        <v>25329.688290000002</v>
      </c>
      <c r="H1279" s="3">
        <f t="shared" ref="H1279:H1294" si="49">ABS(C1279-ROUND(C1279,0))+ABS(D1279-ROUND(D1279,0))</f>
        <v>0.90999999999985448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36611.42</v>
      </c>
      <c r="D1281" s="2">
        <f>BILANCA!E277</f>
        <v>42163.41</v>
      </c>
      <c r="E1281" s="2">
        <v>0</v>
      </c>
      <c r="F1281" s="2">
        <v>0</v>
      </c>
      <c r="G1281" s="3">
        <f t="shared" si="48"/>
        <v>32774.263040000005</v>
      </c>
      <c r="H1281" s="3">
        <f t="shared" si="49"/>
        <v>0.83000000000174623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5416.71</v>
      </c>
      <c r="D1284" s="2">
        <f>BILANCA!E280</f>
        <v>42163.41</v>
      </c>
      <c r="E1284" s="2">
        <v>0</v>
      </c>
      <c r="F1284" s="2">
        <v>0</v>
      </c>
      <c r="G1284" s="3">
        <f t="shared" si="48"/>
        <v>24589.727220000004</v>
      </c>
      <c r="H1284" s="3">
        <f t="shared" si="49"/>
        <v>0.70000000000345608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500</v>
      </c>
      <c r="D1285" s="2">
        <f>BILANCA!E281</f>
        <v>0</v>
      </c>
      <c r="E1285" s="2">
        <v>0</v>
      </c>
      <c r="F1285" s="2">
        <v>0</v>
      </c>
      <c r="G1285" s="3">
        <f t="shared" si="48"/>
        <v>137.5</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30694.71</v>
      </c>
      <c r="D1289" s="2">
        <f>BILANCA!E285</f>
        <v>0</v>
      </c>
      <c r="E1289" s="2">
        <v>0</v>
      </c>
      <c r="F1289" s="2">
        <v>0</v>
      </c>
      <c r="G1289" s="3">
        <f t="shared" si="48"/>
        <v>8563.8240900000001</v>
      </c>
      <c r="H1289" s="3">
        <f t="shared" si="49"/>
        <v>0.29000000000087311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34732.01</v>
      </c>
      <c r="D1290" s="2">
        <f>BILANCA!E286</f>
        <v>35821.760000000002</v>
      </c>
      <c r="E1290" s="2">
        <v>0</v>
      </c>
      <c r="F1290" s="2">
        <v>0</v>
      </c>
      <c r="G1290" s="3">
        <f t="shared" si="48"/>
        <v>29785.148400000005</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109540.73</v>
      </c>
      <c r="D1291" s="2">
        <f>BILANCA!E287</f>
        <v>174349.58</v>
      </c>
      <c r="E1291" s="2">
        <v>0</v>
      </c>
      <c r="F1291" s="2">
        <v>0</v>
      </c>
      <c r="G1291" s="3">
        <f t="shared" si="48"/>
        <v>128765.40909</v>
      </c>
      <c r="H1291" s="3">
        <f t="shared" si="49"/>
        <v>0.69000000001688022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17.149999999999999</v>
      </c>
      <c r="D1292" s="2">
        <f>BILANCA!E288</f>
        <v>17.149999999999999</v>
      </c>
      <c r="E1292" s="2">
        <v>0</v>
      </c>
      <c r="F1292" s="2">
        <v>0</v>
      </c>
      <c r="G1292" s="3">
        <f t="shared" si="48"/>
        <v>14.508899999999997</v>
      </c>
      <c r="H1292" s="3">
        <f t="shared" si="49"/>
        <v>0.29999999999999716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15546.64</v>
      </c>
      <c r="D1295" s="2">
        <f>BILANCA!E291</f>
        <v>10541.64</v>
      </c>
      <c r="E1295" s="2">
        <v>0</v>
      </c>
      <c r="F1295" s="2">
        <v>0</v>
      </c>
      <c r="G1295" s="3">
        <f t="shared" si="38"/>
        <v>10439.527199999999</v>
      </c>
      <c r="H1295" s="3">
        <f t="shared" si="41"/>
        <v>0.72000000000116415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14959.21</v>
      </c>
      <c r="D1296" s="2">
        <f>BILANCA!E292</f>
        <v>9954.2099999999991</v>
      </c>
      <c r="E1296" s="2">
        <v>0</v>
      </c>
      <c r="F1296" s="2">
        <v>0</v>
      </c>
      <c r="G1296" s="3">
        <f t="shared" ref="G1296:G1299" si="50">B1296/1000*C1296+B1296/500*D1296</f>
        <v>9972.1421799999989</v>
      </c>
      <c r="H1296" s="3">
        <f t="shared" ref="H1296:H1299" si="51">ABS(C1296-ROUND(C1296,0))+ABS(D1296-ROUND(D1296,0))</f>
        <v>0.41999999999825377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587.42999999999995</v>
      </c>
      <c r="D1297" s="2">
        <f>BILANCA!E293</f>
        <v>587.42999999999995</v>
      </c>
      <c r="E1297" s="2">
        <v>0</v>
      </c>
      <c r="F1297" s="2">
        <v>0</v>
      </c>
      <c r="G1297" s="3">
        <f t="shared" si="50"/>
        <v>505.77722999999992</v>
      </c>
      <c r="H1297" s="3">
        <f t="shared" si="51"/>
        <v>0.85999999999989996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10254.51</v>
      </c>
      <c r="E1301" s="2">
        <v>0</v>
      </c>
      <c r="F1301" s="2">
        <v>0</v>
      </c>
      <c r="G1301" s="3">
        <f t="shared" si="38"/>
        <v>5968.12482</v>
      </c>
      <c r="H1301" s="3">
        <f t="shared" si="41"/>
        <v>0.48999999999978172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10254.51</v>
      </c>
      <c r="E1302" s="2">
        <v>0</v>
      </c>
      <c r="F1302" s="2">
        <v>0</v>
      </c>
      <c r="G1302" s="3">
        <f t="shared" si="38"/>
        <v>5988.6338399999995</v>
      </c>
      <c r="H1302" s="3">
        <f t="shared" si="41"/>
        <v>0.48999999999978172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12703.26</v>
      </c>
      <c r="D1303" s="2">
        <f>BILANCA!E300</f>
        <v>13443.21</v>
      </c>
      <c r="E1303" s="2">
        <v>0</v>
      </c>
      <c r="F1303" s="2">
        <v>0</v>
      </c>
      <c r="G1303" s="3">
        <f t="shared" si="38"/>
        <v>11599.776239999999</v>
      </c>
      <c r="H1303" s="3">
        <f t="shared" si="41"/>
        <v>0.46999999999934516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4800</v>
      </c>
      <c r="D1304" s="2">
        <f>BILANCA!E301</f>
        <v>14180</v>
      </c>
      <c r="E1304" s="2">
        <v>0</v>
      </c>
      <c r="F1304" s="2">
        <v>0</v>
      </c>
      <c r="G1304" s="3">
        <f t="shared" si="38"/>
        <v>9749.0400000000009</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158289.18</v>
      </c>
      <c r="D1305" s="2">
        <f>BILANCA!E302</f>
        <v>156538.79999999999</v>
      </c>
      <c r="E1305" s="2">
        <v>0</v>
      </c>
      <c r="F1305" s="2">
        <v>0</v>
      </c>
      <c r="G1305" s="3">
        <f t="shared" si="38"/>
        <v>139053.20009999999</v>
      </c>
      <c r="H1305" s="3">
        <f t="shared" si="41"/>
        <v>0.38000000000465661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51419.89</v>
      </c>
      <c r="D1306" s="2">
        <f>BILANCA!E303</f>
        <v>178813.48</v>
      </c>
      <c r="E1306" s="2">
        <v>0</v>
      </c>
      <c r="F1306" s="2">
        <v>0</v>
      </c>
      <c r="G1306" s="3">
        <f t="shared" si="38"/>
        <v>121077.8676</v>
      </c>
      <c r="H1306" s="3">
        <f t="shared" si="41"/>
        <v>0.59000000001105946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5592.43</v>
      </c>
      <c r="D1308" s="2">
        <f>BILANCA!E305</f>
        <v>587.42999999999995</v>
      </c>
      <c r="E1308" s="2">
        <v>0</v>
      </c>
      <c r="F1308" s="2">
        <v>0</v>
      </c>
      <c r="G1308" s="3">
        <f t="shared" ref="G1308:G1581" si="52">B1308/1000*C1308+B1308/500*D1308</f>
        <v>2016.6524199999999</v>
      </c>
      <c r="H1308" s="3">
        <f t="shared" si="41"/>
        <v>0.86000000000024102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9954.2099999999991</v>
      </c>
      <c r="D1309" s="2">
        <f>BILANCA!E306</f>
        <v>9954.2099999999991</v>
      </c>
      <c r="E1309" s="2">
        <v>0</v>
      </c>
      <c r="F1309" s="2">
        <v>0</v>
      </c>
      <c r="G1309" s="3">
        <f t="shared" si="52"/>
        <v>8928.9263699999992</v>
      </c>
      <c r="H1309" s="3">
        <f t="shared" si="41"/>
        <v>0.41999999999825377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1173.6199999999999</v>
      </c>
      <c r="D1311" s="2">
        <f>BILANCA!E308</f>
        <v>0</v>
      </c>
      <c r="E1311" s="2">
        <v>0</v>
      </c>
      <c r="F1311" s="2">
        <v>0</v>
      </c>
      <c r="G1311" s="3">
        <f t="shared" si="52"/>
        <v>353.25961999999993</v>
      </c>
      <c r="H1311" s="3">
        <f t="shared" si="41"/>
        <v>0.38000000000010914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917.15</v>
      </c>
      <c r="D1312" s="2">
        <f>BILANCA!E309</f>
        <v>228.72</v>
      </c>
      <c r="E1312" s="2">
        <v>0</v>
      </c>
      <c r="F1312" s="2">
        <v>0</v>
      </c>
      <c r="G1312" s="3">
        <f t="shared" si="52"/>
        <v>415.12617999999998</v>
      </c>
      <c r="H1312" s="3">
        <f t="shared" si="41"/>
        <v>0.4299999999999784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0.35</v>
      </c>
      <c r="D1314" s="2">
        <f>BILANCA!E311</f>
        <v>0.35</v>
      </c>
      <c r="E1314" s="2">
        <v>0</v>
      </c>
      <c r="F1314" s="2">
        <v>0</v>
      </c>
      <c r="G1314" s="3">
        <f t="shared" si="52"/>
        <v>0.31919999999999998</v>
      </c>
      <c r="H1314" s="3">
        <f t="shared" si="41"/>
        <v>0.7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152192.57999999999</v>
      </c>
      <c r="D1339" s="2">
        <f>BILANCA!E336</f>
        <v>109836.3</v>
      </c>
      <c r="E1339" s="2">
        <v>0</v>
      </c>
      <c r="F1339" s="2">
        <v>0</v>
      </c>
      <c r="G1339" s="3">
        <f t="shared" si="52"/>
        <v>122343.64422000002</v>
      </c>
      <c r="H1339" s="3">
        <f t="shared" si="41"/>
        <v>0.72000000001571607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70053.06</v>
      </c>
      <c r="D1340" s="2">
        <f>BILANCA!E337</f>
        <v>55545.68</v>
      </c>
      <c r="E1340" s="2">
        <v>0</v>
      </c>
      <c r="F1340" s="2">
        <v>0</v>
      </c>
      <c r="G1340" s="3">
        <f t="shared" si="52"/>
        <v>59777.658600000002</v>
      </c>
      <c r="H1340" s="3">
        <f t="shared" si="41"/>
        <v>0.37999999999738066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41699.39</v>
      </c>
      <c r="D1341" s="2">
        <f>BILANCA!E338</f>
        <v>181930.73</v>
      </c>
      <c r="E1341" s="2">
        <v>0</v>
      </c>
      <c r="F1341" s="2">
        <v>0</v>
      </c>
      <c r="G1341" s="3">
        <f t="shared" si="52"/>
        <v>134240.64135000002</v>
      </c>
      <c r="H1341" s="3">
        <f t="shared" si="41"/>
        <v>0.65999999998894054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228727.99</v>
      </c>
      <c r="D1342" s="2">
        <f>BILANCA!E339</f>
        <v>197213.18</v>
      </c>
      <c r="E1342" s="2">
        <v>0</v>
      </c>
      <c r="F1342" s="2">
        <v>0</v>
      </c>
      <c r="G1342" s="3">
        <f t="shared" si="52"/>
        <v>206887.24420000002</v>
      </c>
      <c r="H1342" s="3">
        <f t="shared" si="41"/>
        <v>0.19000000000232831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127718.39999999999</v>
      </c>
      <c r="D1346" s="2">
        <f>BILANCA!E343</f>
        <v>113527.44</v>
      </c>
      <c r="E1346" s="2">
        <v>0</v>
      </c>
      <c r="F1346" s="2">
        <v>0</v>
      </c>
      <c r="G1346" s="3">
        <f t="shared" si="52"/>
        <v>119203.82208000001</v>
      </c>
      <c r="H1346" s="3">
        <f t="shared" si="41"/>
        <v>0.83999999999650754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288.62</v>
      </c>
      <c r="D1347" s="2">
        <f>BILANCA!E344</f>
        <v>288.62</v>
      </c>
      <c r="E1347" s="2">
        <v>0</v>
      </c>
      <c r="F1347" s="2">
        <v>0</v>
      </c>
      <c r="G1347" s="3">
        <f t="shared" si="52"/>
        <v>291.79482000000002</v>
      </c>
      <c r="H1347" s="3">
        <f t="shared" si="41"/>
        <v>0.75999999999999091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594.99</v>
      </c>
      <c r="D1370" s="2">
        <f>BILANCA!E367</f>
        <v>269.29000000000002</v>
      </c>
      <c r="E1370" s="2">
        <v>0</v>
      </c>
      <c r="F1370" s="2">
        <v>0</v>
      </c>
      <c r="G1370" s="3">
        <f t="shared" si="57"/>
        <v>408.08519999999999</v>
      </c>
      <c r="H1370" s="3">
        <f t="shared" si="58"/>
        <v>0.30000000000001137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5</v>
      </c>
      <c r="E1390" s="2">
        <v>0</v>
      </c>
      <c r="F1390" s="2">
        <v>0</v>
      </c>
      <c r="G1390" s="3">
        <f t="shared" ref="G1390:G1399" si="61">B1390/1000*C1390+B1390/500*D1390</f>
        <v>3.8</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10249.51</v>
      </c>
      <c r="E1395" s="2">
        <v>0</v>
      </c>
      <c r="F1395" s="2">
        <v>0</v>
      </c>
      <c r="G1395" s="3">
        <f t="shared" si="61"/>
        <v>7892.1226999999999</v>
      </c>
      <c r="H1395" s="3">
        <f t="shared" si="62"/>
        <v>0.48999999999978172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291630.67</v>
      </c>
      <c r="D1401" s="7">
        <f>'RAS-funkcijski'!E5</f>
        <v>305249.65000000002</v>
      </c>
      <c r="E1401" s="7">
        <v>0</v>
      </c>
      <c r="F1401" s="7">
        <v>0</v>
      </c>
      <c r="G1401" s="8">
        <f t="shared" si="52"/>
        <v>902.12997000000007</v>
      </c>
      <c r="H1401" s="8">
        <f t="shared" si="41"/>
        <v>0.67999999999301508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58447.7</v>
      </c>
      <c r="D1402" s="2">
        <f>'RAS-funkcijski'!E6</f>
        <v>97893.959999999992</v>
      </c>
      <c r="E1402" s="2">
        <v>0</v>
      </c>
      <c r="F1402" s="2">
        <v>0</v>
      </c>
      <c r="G1402" s="3">
        <f t="shared" si="52"/>
        <v>508.47123999999997</v>
      </c>
      <c r="H1402" s="3">
        <f t="shared" si="41"/>
        <v>0.34000000001105946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41672.97</v>
      </c>
      <c r="D1403" s="2">
        <f>'RAS-funkcijski'!E7</f>
        <v>73133.73</v>
      </c>
      <c r="E1403" s="2">
        <v>0</v>
      </c>
      <c r="F1403" s="2">
        <v>0</v>
      </c>
      <c r="G1403" s="3">
        <f t="shared" si="52"/>
        <v>563.82128999999998</v>
      </c>
      <c r="H1403" s="3">
        <f t="shared" si="41"/>
        <v>0.30000000000291038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16774.73</v>
      </c>
      <c r="D1404" s="2">
        <f>'RAS-funkcijski'!E8</f>
        <v>24760.23</v>
      </c>
      <c r="E1404" s="2">
        <v>0</v>
      </c>
      <c r="F1404" s="2">
        <v>0</v>
      </c>
      <c r="G1404" s="3">
        <f t="shared" si="52"/>
        <v>265.18075999999996</v>
      </c>
      <c r="H1404" s="3">
        <f t="shared" si="41"/>
        <v>0.5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232307.97</v>
      </c>
      <c r="D1409" s="2">
        <f>'RAS-funkcijski'!E13</f>
        <v>207355.69</v>
      </c>
      <c r="E1409" s="2">
        <v>0</v>
      </c>
      <c r="F1409" s="2">
        <v>0</v>
      </c>
      <c r="G1409" s="3">
        <f t="shared" si="52"/>
        <v>5823.1741499999998</v>
      </c>
      <c r="H1409" s="3">
        <f t="shared" si="41"/>
        <v>0.33999999999650754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169914.85</v>
      </c>
      <c r="D1410" s="2">
        <f>'RAS-funkcijski'!E14</f>
        <v>171451.15</v>
      </c>
      <c r="E1410" s="2">
        <v>0</v>
      </c>
      <c r="F1410" s="2">
        <v>0</v>
      </c>
      <c r="G1410" s="3">
        <f t="shared" si="52"/>
        <v>5128.1715000000004</v>
      </c>
      <c r="H1410" s="3">
        <f t="shared" si="41"/>
        <v>0.29999999998835847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62393.120000000003</v>
      </c>
      <c r="D1412" s="2">
        <f>'RAS-funkcijski'!E16</f>
        <v>35904.54</v>
      </c>
      <c r="E1412" s="2">
        <v>0</v>
      </c>
      <c r="F1412" s="2">
        <v>0</v>
      </c>
      <c r="G1412" s="3">
        <f t="shared" si="52"/>
        <v>1610.4264000000001</v>
      </c>
      <c r="H1412" s="3">
        <f t="shared" si="41"/>
        <v>0.58000000000174623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875</v>
      </c>
      <c r="D1415" s="2">
        <f>'RAS-funkcijski'!E19</f>
        <v>0</v>
      </c>
      <c r="E1415" s="2">
        <v>0</v>
      </c>
      <c r="F1415" s="2">
        <v>0</v>
      </c>
      <c r="G1415" s="3">
        <f t="shared" si="52"/>
        <v>13.125</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26599</v>
      </c>
      <c r="D1424" s="2">
        <f>'RAS-funkcijski'!E28</f>
        <v>27299</v>
      </c>
      <c r="E1424" s="2">
        <v>0</v>
      </c>
      <c r="F1424" s="2">
        <v>0</v>
      </c>
      <c r="G1424" s="3">
        <f t="shared" si="52"/>
        <v>1948.7280000000001</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26599</v>
      </c>
      <c r="D1426" s="2">
        <f>'RAS-funkcijski'!E30</f>
        <v>27299</v>
      </c>
      <c r="E1426" s="2">
        <v>0</v>
      </c>
      <c r="F1426" s="2">
        <v>0</v>
      </c>
      <c r="G1426" s="3">
        <f t="shared" si="52"/>
        <v>2111.1219999999998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573221.53</v>
      </c>
      <c r="D1431" s="2">
        <f>'RAS-funkcijski'!E35</f>
        <v>827079.99000000011</v>
      </c>
      <c r="E1431" s="2">
        <v>0</v>
      </c>
      <c r="F1431" s="2">
        <v>0</v>
      </c>
      <c r="G1431" s="3">
        <f t="shared" si="52"/>
        <v>69048.826810000013</v>
      </c>
      <c r="H1431" s="3">
        <f t="shared" si="41"/>
        <v>0.47999999986495823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14183.57</v>
      </c>
      <c r="D1432" s="2">
        <f>'RAS-funkcijski'!E36</f>
        <v>24181.72</v>
      </c>
      <c r="E1432" s="2">
        <v>0</v>
      </c>
      <c r="F1432" s="2">
        <v>0</v>
      </c>
      <c r="G1432" s="3">
        <f t="shared" si="52"/>
        <v>2001.50432</v>
      </c>
      <c r="H1432" s="3">
        <f t="shared" si="41"/>
        <v>0.70999999999912689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14183.57</v>
      </c>
      <c r="D1433" s="2">
        <f>'RAS-funkcijski'!E37</f>
        <v>24181.72</v>
      </c>
      <c r="E1433" s="2">
        <v>0</v>
      </c>
      <c r="F1433" s="2">
        <v>0</v>
      </c>
      <c r="G1433" s="3">
        <f t="shared" si="52"/>
        <v>2064.0513300000002</v>
      </c>
      <c r="H1433" s="3">
        <f t="shared" si="41"/>
        <v>0.70999999999912689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3272.22</v>
      </c>
      <c r="D1435" s="2">
        <f>'RAS-funkcijski'!E39</f>
        <v>3272.22</v>
      </c>
      <c r="E1435" s="2">
        <v>0</v>
      </c>
      <c r="F1435" s="2">
        <v>0</v>
      </c>
      <c r="G1435" s="3">
        <f t="shared" si="52"/>
        <v>343.58310000000006</v>
      </c>
      <c r="H1435" s="3">
        <f t="shared" si="41"/>
        <v>0.43999999999959982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3272.22</v>
      </c>
      <c r="D1436" s="2">
        <f>'RAS-funkcijski'!E40</f>
        <v>3272.22</v>
      </c>
      <c r="E1436" s="2">
        <v>0</v>
      </c>
      <c r="F1436" s="2">
        <v>0</v>
      </c>
      <c r="G1436" s="3">
        <f t="shared" si="52"/>
        <v>353.39975999999996</v>
      </c>
      <c r="H1436" s="3">
        <f t="shared" si="41"/>
        <v>0.43999999999959982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22491.599999999999</v>
      </c>
      <c r="D1439" s="2">
        <f>'RAS-funkcijski'!E43</f>
        <v>19427.150000000001</v>
      </c>
      <c r="E1439" s="2">
        <v>0</v>
      </c>
      <c r="F1439" s="2">
        <v>0</v>
      </c>
      <c r="G1439" s="3">
        <f t="shared" si="52"/>
        <v>2392.4901</v>
      </c>
      <c r="H1439" s="3">
        <f t="shared" si="41"/>
        <v>0.55000000000291038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12903.49</v>
      </c>
      <c r="D1443" s="2">
        <f>'RAS-funkcijski'!E47</f>
        <v>13549.5</v>
      </c>
      <c r="E1443" s="2">
        <v>0</v>
      </c>
      <c r="F1443" s="2">
        <v>0</v>
      </c>
      <c r="G1443" s="3">
        <f t="shared" si="52"/>
        <v>1720.1070699999998</v>
      </c>
      <c r="H1443" s="3">
        <f t="shared" si="63"/>
        <v>0.98999999999978172</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9588.11</v>
      </c>
      <c r="D1444" s="2">
        <f>'RAS-funkcijski'!E48</f>
        <v>5877.65</v>
      </c>
      <c r="E1444" s="2">
        <v>0</v>
      </c>
      <c r="F1444" s="2">
        <v>0</v>
      </c>
      <c r="G1444" s="3">
        <f t="shared" si="52"/>
        <v>939.11003999999991</v>
      </c>
      <c r="H1444" s="3">
        <f t="shared" si="63"/>
        <v>0.46000000000094587</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355877.76</v>
      </c>
      <c r="D1446" s="2">
        <f>'RAS-funkcijski'!E50</f>
        <v>513777.16</v>
      </c>
      <c r="E1446" s="2">
        <v>0</v>
      </c>
      <c r="F1446" s="2">
        <v>0</v>
      </c>
      <c r="G1446" s="3">
        <f t="shared" si="52"/>
        <v>63637.875679999997</v>
      </c>
      <c r="H1446" s="3">
        <f t="shared" si="63"/>
        <v>0.3999999999650754</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355877.76</v>
      </c>
      <c r="D1449" s="2">
        <f>'RAS-funkcijski'!E53</f>
        <v>513777.16</v>
      </c>
      <c r="E1449" s="2">
        <v>0</v>
      </c>
      <c r="F1449" s="2">
        <v>0</v>
      </c>
      <c r="G1449" s="3">
        <f t="shared" si="52"/>
        <v>67788.171919999993</v>
      </c>
      <c r="H1449" s="3">
        <f t="shared" si="63"/>
        <v>0.3999999999650754</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114900.71</v>
      </c>
      <c r="D1450" s="2">
        <f>'RAS-funkcijski'!E54</f>
        <v>108564.39</v>
      </c>
      <c r="E1450" s="2">
        <v>0</v>
      </c>
      <c r="F1450" s="2">
        <v>0</v>
      </c>
      <c r="G1450" s="3">
        <f t="shared" si="52"/>
        <v>16601.4745</v>
      </c>
      <c r="H1450" s="3">
        <f t="shared" si="63"/>
        <v>0.67999999999301508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87788.21</v>
      </c>
      <c r="D1451" s="2">
        <f>'RAS-funkcijski'!E55</f>
        <v>108564.39</v>
      </c>
      <c r="E1451" s="2">
        <v>0</v>
      </c>
      <c r="F1451" s="2">
        <v>0</v>
      </c>
      <c r="G1451" s="3">
        <f t="shared" si="52"/>
        <v>15550.766489999998</v>
      </c>
      <c r="H1451" s="3">
        <f t="shared" si="63"/>
        <v>0.60000000000582077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27112.5</v>
      </c>
      <c r="D1455" s="2">
        <f>'RAS-funkcijski'!E59</f>
        <v>0</v>
      </c>
      <c r="E1455" s="2">
        <v>0</v>
      </c>
      <c r="F1455" s="2">
        <v>0</v>
      </c>
      <c r="G1455" s="3">
        <f t="shared" si="52"/>
        <v>1491.1875</v>
      </c>
      <c r="H1455" s="3">
        <f t="shared" si="63"/>
        <v>0.5</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19194.89</v>
      </c>
      <c r="D1456" s="2">
        <f>'RAS-funkcijski'!E60</f>
        <v>26845.42</v>
      </c>
      <c r="E1456" s="2">
        <v>0</v>
      </c>
      <c r="F1456" s="2">
        <v>0</v>
      </c>
      <c r="G1456" s="3">
        <f t="shared" si="52"/>
        <v>4081.60088</v>
      </c>
      <c r="H1456" s="3">
        <f t="shared" si="63"/>
        <v>0.52999999999883585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33806.85</v>
      </c>
      <c r="D1457" s="2">
        <f>'RAS-funkcijski'!E61</f>
        <v>123002.86</v>
      </c>
      <c r="E1457" s="2">
        <v>0</v>
      </c>
      <c r="F1457" s="2">
        <v>0</v>
      </c>
      <c r="G1457" s="3">
        <f t="shared" si="52"/>
        <v>15949.316489999999</v>
      </c>
      <c r="H1457" s="3">
        <f t="shared" si="63"/>
        <v>0.29000000000087311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33806.85</v>
      </c>
      <c r="D1460" s="2">
        <f>'RAS-funkcijski'!E64</f>
        <v>123002.86</v>
      </c>
      <c r="E1460" s="2">
        <v>0</v>
      </c>
      <c r="F1460" s="2">
        <v>0</v>
      </c>
      <c r="G1460" s="3">
        <f t="shared" si="52"/>
        <v>16788.754199999999</v>
      </c>
      <c r="H1460" s="3">
        <f t="shared" si="63"/>
        <v>0.29000000000087311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2948.55</v>
      </c>
      <c r="D1462" s="2">
        <f>'RAS-funkcijski'!E66</f>
        <v>3680.65</v>
      </c>
      <c r="E1462" s="2">
        <v>0</v>
      </c>
      <c r="F1462" s="2">
        <v>0</v>
      </c>
      <c r="G1462" s="3">
        <f t="shared" si="52"/>
        <v>639.21069999999997</v>
      </c>
      <c r="H1462" s="3">
        <f t="shared" si="63"/>
        <v>0.79999999999972715</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2948.55</v>
      </c>
      <c r="D1468" s="2">
        <f>'RAS-funkcijski'!E72</f>
        <v>3680.65</v>
      </c>
      <c r="E1468" s="2">
        <v>0</v>
      </c>
      <c r="F1468" s="2">
        <v>0</v>
      </c>
      <c r="G1468" s="3">
        <f t="shared" si="52"/>
        <v>701.0698000000001</v>
      </c>
      <c r="H1468" s="3">
        <f t="shared" si="63"/>
        <v>0.79999999999972715</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6545.38</v>
      </c>
      <c r="D1470" s="2">
        <f>'RAS-funkcijski'!E74</f>
        <v>4328.42</v>
      </c>
      <c r="E1470" s="2">
        <v>0</v>
      </c>
      <c r="F1470" s="2">
        <v>0</v>
      </c>
      <c r="G1470" s="3">
        <f t="shared" si="52"/>
        <v>1064.1554000000001</v>
      </c>
      <c r="H1470" s="3">
        <f t="shared" si="63"/>
        <v>0.8000000000001819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89488.790000000008</v>
      </c>
      <c r="D1471" s="2">
        <f>'RAS-funkcijski'!E75</f>
        <v>42696.89</v>
      </c>
      <c r="E1471" s="2">
        <v>0</v>
      </c>
      <c r="F1471" s="2">
        <v>0</v>
      </c>
      <c r="G1471" s="3">
        <f t="shared" si="52"/>
        <v>12416.662469999999</v>
      </c>
      <c r="H1471" s="3">
        <f t="shared" si="63"/>
        <v>0.319999999992433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11301.73</v>
      </c>
      <c r="D1472" s="2">
        <f>'RAS-funkcijski'!E76</f>
        <v>11002.59</v>
      </c>
      <c r="E1472" s="2">
        <v>0</v>
      </c>
      <c r="F1472" s="2">
        <v>0</v>
      </c>
      <c r="G1472" s="3">
        <f t="shared" si="52"/>
        <v>2398.0975199999998</v>
      </c>
      <c r="H1472" s="3">
        <f t="shared" si="63"/>
        <v>0.68000000000029104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1507.09</v>
      </c>
      <c r="D1473" s="2">
        <f>'RAS-funkcijski'!E77</f>
        <v>0</v>
      </c>
      <c r="E1473" s="2">
        <v>0</v>
      </c>
      <c r="F1473" s="2">
        <v>0</v>
      </c>
      <c r="G1473" s="3">
        <f t="shared" si="52"/>
        <v>110.01756999999999</v>
      </c>
      <c r="H1473" s="3">
        <f t="shared" si="63"/>
        <v>8.9999999999918145E-2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10652.81</v>
      </c>
      <c r="D1475" s="2">
        <f>'RAS-funkcijski'!E79</f>
        <v>20990.2</v>
      </c>
      <c r="E1475" s="2">
        <v>0</v>
      </c>
      <c r="F1475" s="2">
        <v>0</v>
      </c>
      <c r="G1475" s="3">
        <f t="shared" si="52"/>
        <v>3947.4907499999999</v>
      </c>
      <c r="H1475" s="3">
        <f t="shared" si="63"/>
        <v>0.39000000000123691</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3400</v>
      </c>
      <c r="D1476" s="2">
        <f>'RAS-funkcijski'!E80</f>
        <v>226.38</v>
      </c>
      <c r="E1476" s="2">
        <v>0</v>
      </c>
      <c r="F1476" s="2">
        <v>0</v>
      </c>
      <c r="G1476" s="3">
        <f t="shared" si="52"/>
        <v>292.80975999999998</v>
      </c>
      <c r="H1476" s="3">
        <f t="shared" si="63"/>
        <v>0.37999999999999545</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62627.16</v>
      </c>
      <c r="D1477" s="2">
        <f>'RAS-funkcijski'!E81</f>
        <v>10477.719999999999</v>
      </c>
      <c r="E1477" s="2">
        <v>0</v>
      </c>
      <c r="F1477" s="2">
        <v>0</v>
      </c>
      <c r="G1477" s="3">
        <f t="shared" si="52"/>
        <v>6435.8602000000001</v>
      </c>
      <c r="H1477" s="3">
        <f t="shared" si="63"/>
        <v>0.4400000000041473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123940.92000000001</v>
      </c>
      <c r="D1478" s="2">
        <f>'RAS-funkcijski'!E82</f>
        <v>92606.12999999999</v>
      </c>
      <c r="E1478" s="2">
        <v>0</v>
      </c>
      <c r="F1478" s="2">
        <v>0</v>
      </c>
      <c r="G1478" s="3">
        <f t="shared" si="52"/>
        <v>24113.948039999999</v>
      </c>
      <c r="H1478" s="3">
        <f t="shared" si="63"/>
        <v>0.20999999997729901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32927.68</v>
      </c>
      <c r="D1480" s="2">
        <f>'RAS-funkcijski'!E84</f>
        <v>0</v>
      </c>
      <c r="E1480" s="2">
        <v>0</v>
      </c>
      <c r="F1480" s="2">
        <v>0</v>
      </c>
      <c r="G1480" s="3">
        <f t="shared" si="52"/>
        <v>2634.2144000000003</v>
      </c>
      <c r="H1480" s="3">
        <f t="shared" si="63"/>
        <v>0.31999999999970896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3125.73</v>
      </c>
      <c r="D1481" s="2">
        <f>'RAS-funkcijski'!E85</f>
        <v>2915.64</v>
      </c>
      <c r="E1481" s="2">
        <v>0</v>
      </c>
      <c r="F1481" s="2">
        <v>0</v>
      </c>
      <c r="G1481" s="3">
        <f t="shared" si="52"/>
        <v>725.51781000000005</v>
      </c>
      <c r="H1481" s="3">
        <f t="shared" si="63"/>
        <v>0.63000000000010914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19711.41</v>
      </c>
      <c r="D1482" s="2">
        <f>'RAS-funkcijski'!E86</f>
        <v>13060.06</v>
      </c>
      <c r="E1482" s="2">
        <v>0</v>
      </c>
      <c r="F1482" s="2">
        <v>0</v>
      </c>
      <c r="G1482" s="3">
        <f t="shared" si="52"/>
        <v>3758.1854599999997</v>
      </c>
      <c r="H1482" s="3">
        <f t="shared" si="63"/>
        <v>0.46999999999934516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68176.100000000006</v>
      </c>
      <c r="D1484" s="2">
        <f>'RAS-funkcijski'!E88</f>
        <v>76630.429999999993</v>
      </c>
      <c r="E1484" s="2">
        <v>0</v>
      </c>
      <c r="F1484" s="2">
        <v>0</v>
      </c>
      <c r="G1484" s="3">
        <f t="shared" si="52"/>
        <v>18600.70464</v>
      </c>
      <c r="H1484" s="3">
        <f t="shared" si="63"/>
        <v>0.52999999999883585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303.36</v>
      </c>
      <c r="D1485" s="2">
        <f>'RAS-funkcijski'!E89</f>
        <v>1315</v>
      </c>
      <c r="E1485" s="2">
        <v>0</v>
      </c>
      <c r="F1485" s="2">
        <v>0</v>
      </c>
      <c r="G1485" s="3">
        <f t="shared" si="52"/>
        <v>249.3356</v>
      </c>
      <c r="H1485" s="3">
        <f t="shared" si="63"/>
        <v>0.36000000000001364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1315</v>
      </c>
      <c r="E1490" s="2">
        <v>0</v>
      </c>
      <c r="F1490" s="2">
        <v>0</v>
      </c>
      <c r="G1490" s="3">
        <f t="shared" si="52"/>
        <v>236.7</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1315</v>
      </c>
      <c r="E1491" s="2">
        <v>0</v>
      </c>
      <c r="F1491" s="2">
        <v>0</v>
      </c>
      <c r="G1491" s="3">
        <f t="shared" si="52"/>
        <v>239.32999999999998</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303.36</v>
      </c>
      <c r="D1500" s="2">
        <f>'RAS-funkcijski'!E104</f>
        <v>0</v>
      </c>
      <c r="E1500" s="2">
        <v>0</v>
      </c>
      <c r="F1500" s="2">
        <v>0</v>
      </c>
      <c r="G1500" s="3">
        <f t="shared" si="52"/>
        <v>30.336000000000002</v>
      </c>
      <c r="H1500" s="3">
        <f t="shared" si="63"/>
        <v>0.36000000000001364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187425.3</v>
      </c>
      <c r="D1503" s="2">
        <f>'RAS-funkcijski'!E107</f>
        <v>272528.73</v>
      </c>
      <c r="E1503" s="2">
        <v>0</v>
      </c>
      <c r="F1503" s="2">
        <v>0</v>
      </c>
      <c r="G1503" s="3">
        <f t="shared" si="52"/>
        <v>75445.724279999995</v>
      </c>
      <c r="H1503" s="3">
        <f t="shared" si="63"/>
        <v>0.57000000000698492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78684.05</v>
      </c>
      <c r="D1504" s="2">
        <f>'RAS-funkcijski'!E108</f>
        <v>175913.17</v>
      </c>
      <c r="E1504" s="2">
        <v>0</v>
      </c>
      <c r="F1504" s="2">
        <v>0</v>
      </c>
      <c r="G1504" s="3">
        <f t="shared" si="52"/>
        <v>44773.080560000002</v>
      </c>
      <c r="H1504" s="3">
        <f t="shared" si="63"/>
        <v>0.22000000001571607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2711.17</v>
      </c>
      <c r="D1505" s="2">
        <f>'RAS-funkcijski'!E109</f>
        <v>54188.24</v>
      </c>
      <c r="E1505" s="2">
        <v>0</v>
      </c>
      <c r="F1505" s="2">
        <v>0</v>
      </c>
      <c r="G1505" s="3">
        <f t="shared" si="52"/>
        <v>11664.20325</v>
      </c>
      <c r="H1505" s="3">
        <f t="shared" si="63"/>
        <v>0.40999999999803549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12552.64</v>
      </c>
      <c r="D1506" s="2">
        <f>'RAS-funkcijski'!E110</f>
        <v>15050.8</v>
      </c>
      <c r="E1506" s="2">
        <v>0</v>
      </c>
      <c r="F1506" s="2">
        <v>0</v>
      </c>
      <c r="G1506" s="3">
        <f t="shared" si="52"/>
        <v>4521.34944</v>
      </c>
      <c r="H1506" s="3">
        <f t="shared" si="63"/>
        <v>0.56000000000130967</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5922</v>
      </c>
      <c r="D1508" s="2">
        <f>'RAS-funkcijski'!E112</f>
        <v>10000</v>
      </c>
      <c r="E1508" s="2">
        <v>0</v>
      </c>
      <c r="F1508" s="2">
        <v>0</v>
      </c>
      <c r="G1508" s="3">
        <f t="shared" si="52"/>
        <v>2799.576</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87555.44</v>
      </c>
      <c r="D1509" s="2">
        <f>'RAS-funkcijski'!E113</f>
        <v>17376.52</v>
      </c>
      <c r="E1509" s="2">
        <v>0</v>
      </c>
      <c r="F1509" s="2">
        <v>0</v>
      </c>
      <c r="G1509" s="3">
        <f t="shared" si="52"/>
        <v>13331.624320000001</v>
      </c>
      <c r="H1509" s="3">
        <f t="shared" si="63"/>
        <v>0.92000000000189175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105053.53</v>
      </c>
      <c r="D1510" s="2">
        <f>'RAS-funkcijski'!E114</f>
        <v>118200.52</v>
      </c>
      <c r="E1510" s="2">
        <v>0</v>
      </c>
      <c r="F1510" s="2">
        <v>0</v>
      </c>
      <c r="G1510" s="3">
        <f t="shared" si="52"/>
        <v>37560.002700000005</v>
      </c>
      <c r="H1510" s="3">
        <f t="shared" si="63"/>
        <v>0.94999999999708962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99493.53</v>
      </c>
      <c r="D1511" s="2">
        <f>'RAS-funkcijski'!E115</f>
        <v>110070.52</v>
      </c>
      <c r="E1511" s="2">
        <v>0</v>
      </c>
      <c r="F1511" s="2">
        <v>0</v>
      </c>
      <c r="G1511" s="3">
        <f t="shared" si="52"/>
        <v>35479.437270000002</v>
      </c>
      <c r="H1511" s="3">
        <f t="shared" si="63"/>
        <v>0.94999999999708962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99493.53</v>
      </c>
      <c r="D1512" s="2">
        <f>'RAS-funkcijski'!E116</f>
        <v>110070.52</v>
      </c>
      <c r="E1512" s="2">
        <v>0</v>
      </c>
      <c r="F1512" s="2">
        <v>0</v>
      </c>
      <c r="G1512" s="3">
        <f t="shared" si="52"/>
        <v>35799.071840000004</v>
      </c>
      <c r="H1512" s="3">
        <f t="shared" si="63"/>
        <v>0.94999999999708962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5560</v>
      </c>
      <c r="D1514" s="2">
        <f>'RAS-funkcijski'!E118</f>
        <v>8130</v>
      </c>
      <c r="E1514" s="2">
        <v>0</v>
      </c>
      <c r="F1514" s="2">
        <v>0</v>
      </c>
      <c r="G1514" s="3">
        <f t="shared" si="52"/>
        <v>2487.48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5560</v>
      </c>
      <c r="D1516" s="2">
        <f>'RAS-funkcijski'!E120</f>
        <v>8130</v>
      </c>
      <c r="E1516" s="2">
        <v>0</v>
      </c>
      <c r="F1516" s="2">
        <v>0</v>
      </c>
      <c r="G1516" s="3">
        <f t="shared" si="52"/>
        <v>2531.12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92073.86</v>
      </c>
      <c r="D1525" s="2">
        <f>'RAS-funkcijski'!E129</f>
        <v>159558.68999999997</v>
      </c>
      <c r="E1525" s="2">
        <v>0</v>
      </c>
      <c r="F1525" s="2">
        <v>0</v>
      </c>
      <c r="G1525" s="3">
        <f t="shared" si="52"/>
        <v>51398.904999999992</v>
      </c>
      <c r="H1525" s="3">
        <f t="shared" si="63"/>
        <v>0.45000000002619345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4000.08</v>
      </c>
      <c r="E1529" s="2">
        <v>0</v>
      </c>
      <c r="F1529" s="2">
        <v>0</v>
      </c>
      <c r="G1529" s="3">
        <f t="shared" si="52"/>
        <v>1032.02064</v>
      </c>
      <c r="H1529" s="3">
        <f t="shared" si="63"/>
        <v>7.999999999992724E-2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70223.960000000006</v>
      </c>
      <c r="D1532" s="2">
        <f>'RAS-funkcijski'!E136</f>
        <v>140898.44</v>
      </c>
      <c r="E1532" s="2">
        <v>0</v>
      </c>
      <c r="F1532" s="2">
        <v>0</v>
      </c>
      <c r="G1532" s="3">
        <f t="shared" si="52"/>
        <v>46466.750880000007</v>
      </c>
      <c r="H1532" s="3">
        <f t="shared" si="63"/>
        <v>0.47999999999592546</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17761.57</v>
      </c>
      <c r="D1534" s="2">
        <f>'RAS-funkcijski'!E138</f>
        <v>7850.84</v>
      </c>
      <c r="E1534" s="2">
        <v>0</v>
      </c>
      <c r="F1534" s="2">
        <v>0</v>
      </c>
      <c r="G1534" s="3">
        <f t="shared" si="52"/>
        <v>4484.0755000000008</v>
      </c>
      <c r="H1534" s="3">
        <f t="shared" si="63"/>
        <v>0.59000000000014552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1088.33</v>
      </c>
      <c r="D1535" s="2">
        <f>'RAS-funkcijski'!E139</f>
        <v>1088.33</v>
      </c>
      <c r="E1535" s="2">
        <v>0</v>
      </c>
      <c r="F1535" s="2">
        <v>0</v>
      </c>
      <c r="G1535" s="3">
        <f t="shared" si="52"/>
        <v>440.77365000000003</v>
      </c>
      <c r="H1535" s="3">
        <f t="shared" si="63"/>
        <v>0.65999999999985448</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3000</v>
      </c>
      <c r="D1536" s="2">
        <f>'RAS-funkcijski'!E140</f>
        <v>5721</v>
      </c>
      <c r="E1536" s="2">
        <v>0</v>
      </c>
      <c r="F1536" s="2">
        <v>0</v>
      </c>
      <c r="G1536" s="3">
        <f t="shared" si="52"/>
        <v>1964.1120000000001</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1489736.9600000002</v>
      </c>
      <c r="D1537" s="14">
        <f>'RAS-funkcijski'!E141</f>
        <v>1846534.5999999999</v>
      </c>
      <c r="E1537" s="14">
        <v>0</v>
      </c>
      <c r="F1537" s="14">
        <v>0</v>
      </c>
      <c r="G1537" s="15">
        <f t="shared" si="52"/>
        <v>710044.44391999999</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43547.03</v>
      </c>
      <c r="D1538" s="7">
        <f>'P-VRIO'!E5</f>
        <v>0</v>
      </c>
      <c r="E1538" s="7">
        <v>0</v>
      </c>
      <c r="F1538" s="7">
        <v>0</v>
      </c>
      <c r="G1538" s="8">
        <f t="shared" si="52"/>
        <v>43.547029999999999</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43547.03</v>
      </c>
      <c r="D1555" s="2">
        <f>'P-VRIO'!E22</f>
        <v>0</v>
      </c>
      <c r="E1555" s="2">
        <v>0</v>
      </c>
      <c r="F1555" s="2">
        <v>0</v>
      </c>
      <c r="G1555" s="3">
        <f t="shared" si="52"/>
        <v>783.84653999999989</v>
      </c>
      <c r="H1555" s="3">
        <f t="shared" si="63"/>
        <v>2.9999999998835847E-2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43547.03</v>
      </c>
      <c r="D1556" s="2">
        <f>'P-VRIO'!E23</f>
        <v>0</v>
      </c>
      <c r="E1556" s="2">
        <v>0</v>
      </c>
      <c r="F1556" s="2">
        <v>0</v>
      </c>
      <c r="G1556" s="3">
        <f t="shared" si="52"/>
        <v>827.39356999999995</v>
      </c>
      <c r="H1556" s="3">
        <f t="shared" si="63"/>
        <v>2.9999999998835847E-2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43547.03</v>
      </c>
      <c r="D1557" s="2">
        <f>'P-VRIO'!E24</f>
        <v>0</v>
      </c>
      <c r="E1557" s="2">
        <v>0</v>
      </c>
      <c r="F1557" s="2">
        <v>0</v>
      </c>
      <c r="G1557" s="3">
        <f t="shared" si="52"/>
        <v>870.94060000000002</v>
      </c>
      <c r="H1557" s="3">
        <f t="shared" si="63"/>
        <v>2.9999999998835847E-2</v>
      </c>
      <c r="I1557" s="11">
        <f t="shared" ref="I1557:I1562" si="66">G1557*H1557</f>
        <v>26.128217998986091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620986.41</v>
      </c>
      <c r="D1582" s="7"/>
      <c r="E1582" s="7">
        <v>0</v>
      </c>
      <c r="F1582" s="7">
        <v>0</v>
      </c>
      <c r="G1582" s="8">
        <f t="shared" ref="G1582:G1686" si="70">B1582/1000*C1582</f>
        <v>620.98641000000009</v>
      </c>
      <c r="H1582" s="8">
        <f t="shared" ref="H1582:H1686" si="71">ABS(C1582-ROUND(C1582,0))</f>
        <v>0.41000000003259629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1873486.8499999999</v>
      </c>
      <c r="D1583" s="2">
        <v>0</v>
      </c>
      <c r="E1583" s="2">
        <v>0</v>
      </c>
      <c r="F1583" s="2">
        <v>0</v>
      </c>
      <c r="G1583" s="3">
        <f t="shared" si="70"/>
        <v>3746.9737</v>
      </c>
      <c r="H1583" s="3">
        <f t="shared" si="71"/>
        <v>0.15000000013969839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964315.42999999993</v>
      </c>
      <c r="D1585" s="2">
        <v>0</v>
      </c>
      <c r="E1585" s="2">
        <v>0</v>
      </c>
      <c r="F1585" s="2">
        <v>0</v>
      </c>
      <c r="G1585" s="3">
        <f t="shared" si="70"/>
        <v>3857.26172</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356439.67</v>
      </c>
      <c r="D1586" s="2">
        <v>0</v>
      </c>
      <c r="E1586" s="2">
        <v>0</v>
      </c>
      <c r="F1586" s="2">
        <v>0</v>
      </c>
      <c r="G1586" s="3">
        <f t="shared" si="70"/>
        <v>1782.1983499999999</v>
      </c>
      <c r="H1586" s="3">
        <f t="shared" si="71"/>
        <v>0.33000000001629815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306667.8</v>
      </c>
      <c r="D1587" s="2">
        <v>0</v>
      </c>
      <c r="E1587" s="2">
        <v>0</v>
      </c>
      <c r="F1587" s="2">
        <v>0</v>
      </c>
      <c r="G1587" s="3">
        <f t="shared" si="70"/>
        <v>1840.0067999999999</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123999.64</v>
      </c>
      <c r="D1588" s="2">
        <v>0</v>
      </c>
      <c r="E1588" s="2">
        <v>0</v>
      </c>
      <c r="F1588" s="2">
        <v>0</v>
      </c>
      <c r="G1588" s="3">
        <f t="shared" si="70"/>
        <v>867.99748</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13833.36</v>
      </c>
      <c r="D1589" s="2">
        <v>0</v>
      </c>
      <c r="E1589" s="2">
        <v>0</v>
      </c>
      <c r="F1589" s="2">
        <v>0</v>
      </c>
      <c r="G1589" s="3">
        <f t="shared" si="70"/>
        <v>110.66688000000001</v>
      </c>
      <c r="H1589" s="3">
        <f t="shared" si="71"/>
        <v>0.36000000000058208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111559.46</v>
      </c>
      <c r="D1591" s="2">
        <v>0</v>
      </c>
      <c r="E1591" s="2">
        <v>0</v>
      </c>
      <c r="F1591" s="2">
        <v>0</v>
      </c>
      <c r="G1591" s="3">
        <f t="shared" si="70"/>
        <v>1115.5946000000001</v>
      </c>
      <c r="H1591" s="3">
        <f t="shared" si="71"/>
        <v>0.46000000000640284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10818.99</v>
      </c>
      <c r="D1592" s="2">
        <v>0</v>
      </c>
      <c r="E1592" s="2">
        <v>0</v>
      </c>
      <c r="F1592" s="2">
        <v>0</v>
      </c>
      <c r="G1592" s="3">
        <f t="shared" si="70"/>
        <v>119.00888999999999</v>
      </c>
      <c r="H1592" s="3">
        <f t="shared" si="71"/>
        <v>1.0000000000218279E-2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40996.51</v>
      </c>
      <c r="D1593" s="2">
        <v>0</v>
      </c>
      <c r="E1593" s="2">
        <v>0</v>
      </c>
      <c r="F1593" s="2">
        <v>0</v>
      </c>
      <c r="G1593" s="3">
        <f t="shared" si="70"/>
        <v>491.95812000000001</v>
      </c>
      <c r="H1593" s="3">
        <f t="shared" si="71"/>
        <v>0.48999999999796273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901335.94</v>
      </c>
      <c r="D1594" s="2">
        <v>0</v>
      </c>
      <c r="E1594" s="2">
        <v>0</v>
      </c>
      <c r="F1594" s="2">
        <v>0</v>
      </c>
      <c r="G1594" s="3">
        <f t="shared" si="70"/>
        <v>11717.367219999998</v>
      </c>
      <c r="H1594" s="3">
        <f t="shared" si="71"/>
        <v>6.0000000055879354E-2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7835.48</v>
      </c>
      <c r="D1601" s="2">
        <v>0</v>
      </c>
      <c r="E1601" s="2">
        <v>0</v>
      </c>
      <c r="F1601" s="2">
        <v>0</v>
      </c>
      <c r="G1601" s="3">
        <f>B1601/1000*C1601</f>
        <v>156.70959999999999</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1836150.64</v>
      </c>
      <c r="D1602" s="2">
        <v>0</v>
      </c>
      <c r="E1602" s="2">
        <v>0</v>
      </c>
      <c r="F1602" s="2">
        <v>0</v>
      </c>
      <c r="G1602" s="3">
        <f t="shared" si="70"/>
        <v>38559.163439999997</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1021179.0900000001</v>
      </c>
      <c r="D1604" s="2">
        <v>0</v>
      </c>
      <c r="E1604" s="2">
        <v>0</v>
      </c>
      <c r="F1604" s="2">
        <v>0</v>
      </c>
      <c r="G1604" s="3">
        <f t="shared" si="70"/>
        <v>23487.119070000001</v>
      </c>
      <c r="H1604" s="3">
        <f t="shared" si="71"/>
        <v>9.0000000083819032E-2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355503.55</v>
      </c>
      <c r="D1605" s="2">
        <v>0</v>
      </c>
      <c r="E1605" s="2">
        <v>0</v>
      </c>
      <c r="F1605" s="2">
        <v>0</v>
      </c>
      <c r="G1605" s="3">
        <f t="shared" si="70"/>
        <v>8532.0851999999995</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332340.93</v>
      </c>
      <c r="D1606" s="2">
        <v>0</v>
      </c>
      <c r="E1606" s="2">
        <v>0</v>
      </c>
      <c r="F1606" s="2">
        <v>0</v>
      </c>
      <c r="G1606" s="3">
        <f t="shared" si="70"/>
        <v>8308.5232500000002</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124629.48</v>
      </c>
      <c r="D1607" s="2">
        <v>0</v>
      </c>
      <c r="E1607" s="2">
        <v>0</v>
      </c>
      <c r="F1607" s="2">
        <v>0</v>
      </c>
      <c r="G1607" s="3">
        <f t="shared" si="70"/>
        <v>3240.3664799999997</v>
      </c>
      <c r="H1607" s="3">
        <f t="shared" si="71"/>
        <v>0.47999999999592546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16138.92</v>
      </c>
      <c r="D1608" s="2">
        <v>0</v>
      </c>
      <c r="E1608" s="2">
        <v>0</v>
      </c>
      <c r="F1608" s="2">
        <v>0</v>
      </c>
      <c r="G1608" s="3">
        <f t="shared" si="70"/>
        <v>435.75083999999998</v>
      </c>
      <c r="H1608" s="3">
        <f t="shared" si="71"/>
        <v>7.999999999992724E-2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111117.64</v>
      </c>
      <c r="D1610" s="2">
        <v>0</v>
      </c>
      <c r="E1610" s="2">
        <v>0</v>
      </c>
      <c r="F1610" s="2">
        <v>0</v>
      </c>
      <c r="G1610" s="3">
        <f t="shared" si="70"/>
        <v>3222.41156</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31915.38</v>
      </c>
      <c r="D1611" s="2">
        <v>0</v>
      </c>
      <c r="E1611" s="2">
        <v>0</v>
      </c>
      <c r="F1611" s="2">
        <v>0</v>
      </c>
      <c r="G1611" s="3">
        <f t="shared" si="70"/>
        <v>957.46140000000003</v>
      </c>
      <c r="H1611" s="3">
        <f t="shared" si="71"/>
        <v>0.38000000000101863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49533.19</v>
      </c>
      <c r="D1612" s="2">
        <v>0</v>
      </c>
      <c r="E1612" s="2">
        <v>0</v>
      </c>
      <c r="F1612" s="2">
        <v>0</v>
      </c>
      <c r="G1612" s="3">
        <f t="shared" si="70"/>
        <v>1535.52889</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792619.41</v>
      </c>
      <c r="D1613" s="2">
        <v>0</v>
      </c>
      <c r="E1613" s="2">
        <v>0</v>
      </c>
      <c r="F1613" s="2">
        <v>0</v>
      </c>
      <c r="G1613" s="3">
        <f t="shared" si="70"/>
        <v>25363.821120000001</v>
      </c>
      <c r="H1613" s="3">
        <f t="shared" si="71"/>
        <v>0.41000000003259629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14190.96</v>
      </c>
      <c r="D1614" s="2">
        <v>0</v>
      </c>
      <c r="E1614" s="2">
        <v>0</v>
      </c>
      <c r="F1614" s="2">
        <v>0</v>
      </c>
      <c r="G1614" s="3">
        <f t="shared" si="70"/>
        <v>468.30167999999998</v>
      </c>
      <c r="H1614" s="3">
        <f t="shared" si="71"/>
        <v>4.0000000000873115E-2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14190.96</v>
      </c>
      <c r="D1618" s="2">
        <v>0</v>
      </c>
      <c r="E1618" s="2">
        <v>0</v>
      </c>
      <c r="F1618" s="2">
        <v>0</v>
      </c>
      <c r="G1618" s="3">
        <f t="shared" si="70"/>
        <v>525.06551999999999</v>
      </c>
      <c r="H1618" s="3">
        <f t="shared" si="71"/>
        <v>4.0000000000873115E-2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8161.18</v>
      </c>
      <c r="D1620" s="2">
        <v>0</v>
      </c>
      <c r="E1620" s="2">
        <v>0</v>
      </c>
      <c r="F1620" s="2">
        <v>0</v>
      </c>
      <c r="G1620" s="3">
        <f>B1620/1000*C1620</f>
        <v>318.28602000000001</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658322.61999999988</v>
      </c>
      <c r="D1621" s="2">
        <v>0</v>
      </c>
      <c r="E1621" s="2">
        <v>0</v>
      </c>
      <c r="F1621" s="2">
        <v>0</v>
      </c>
      <c r="G1621" s="3">
        <f t="shared" si="70"/>
        <v>26332.904799999997</v>
      </c>
      <c r="H1621" s="3">
        <f t="shared" si="71"/>
        <v>0.38000000012107193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291861.52</v>
      </c>
      <c r="D1622" s="2">
        <v>0</v>
      </c>
      <c r="E1622" s="2">
        <v>0</v>
      </c>
      <c r="F1622" s="2">
        <v>0</v>
      </c>
      <c r="G1622" s="3">
        <f t="shared" si="70"/>
        <v>11966.322320000001</v>
      </c>
      <c r="H1622" s="3">
        <f t="shared" si="71"/>
        <v>0.47999999998137355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109836.3</v>
      </c>
      <c r="D1628" s="2">
        <v>0</v>
      </c>
      <c r="E1628" s="2">
        <v>0</v>
      </c>
      <c r="F1628" s="2">
        <v>0</v>
      </c>
      <c r="G1628" s="3">
        <f t="shared" si="70"/>
        <v>5162.3060999999998</v>
      </c>
      <c r="H1628" s="3">
        <f t="shared" si="71"/>
        <v>0.30000000000291038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73482.44</v>
      </c>
      <c r="D1634" s="2">
        <v>0</v>
      </c>
      <c r="E1634" s="2">
        <v>0</v>
      </c>
      <c r="F1634" s="2">
        <v>0</v>
      </c>
      <c r="G1634" s="3">
        <f t="shared" si="70"/>
        <v>3894.5693200000001</v>
      </c>
      <c r="H1634" s="3">
        <f t="shared" si="71"/>
        <v>0.44000000000232831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42516.38</v>
      </c>
      <c r="D1635" s="2">
        <v>0</v>
      </c>
      <c r="E1635" s="2">
        <v>0</v>
      </c>
      <c r="F1635" s="2">
        <v>0</v>
      </c>
      <c r="G1635" s="3">
        <f t="shared" si="70"/>
        <v>2295.8845199999996</v>
      </c>
      <c r="H1635" s="3">
        <f t="shared" si="71"/>
        <v>0.37999999999738066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10100.01</v>
      </c>
      <c r="D1636" s="2">
        <v>0</v>
      </c>
      <c r="E1636" s="2">
        <v>0</v>
      </c>
      <c r="F1636" s="2">
        <v>0</v>
      </c>
      <c r="G1636" s="3">
        <f t="shared" si="70"/>
        <v>555.50054999999998</v>
      </c>
      <c r="H1636" s="3">
        <f t="shared" si="71"/>
        <v>1.0000000000218279E-2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2652.88</v>
      </c>
      <c r="D1637" s="2">
        <v>0</v>
      </c>
      <c r="E1637" s="2">
        <v>0</v>
      </c>
      <c r="F1637" s="2">
        <v>0</v>
      </c>
      <c r="G1637" s="3">
        <f t="shared" si="70"/>
        <v>148.56128000000001</v>
      </c>
      <c r="H1637" s="3">
        <f t="shared" si="71"/>
        <v>0.11999999999989086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18213.169999999998</v>
      </c>
      <c r="D1638" s="2">
        <v>0</v>
      </c>
      <c r="E1638" s="2">
        <v>0</v>
      </c>
      <c r="F1638" s="2">
        <v>0</v>
      </c>
      <c r="G1638" s="3">
        <f t="shared" si="70"/>
        <v>1038.1506899999999</v>
      </c>
      <c r="H1638" s="3">
        <f t="shared" si="71"/>
        <v>0.16999999999825377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0.7</v>
      </c>
      <c r="D1639" s="2">
        <v>0</v>
      </c>
      <c r="E1639" s="2">
        <v>0</v>
      </c>
      <c r="F1639" s="2">
        <v>0</v>
      </c>
      <c r="G1639" s="3">
        <f t="shared" si="70"/>
        <v>4.0599999999999997E-2</v>
      </c>
      <c r="H1639" s="3">
        <f t="shared" si="71"/>
        <v>0.30000000000000004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0.7</v>
      </c>
      <c r="D1640" s="2">
        <v>0</v>
      </c>
      <c r="E1640" s="2">
        <v>0</v>
      </c>
      <c r="F1640" s="2">
        <v>0</v>
      </c>
      <c r="G1640" s="3">
        <f t="shared" si="70"/>
        <v>4.1299999999999996E-2</v>
      </c>
      <c r="H1640" s="3">
        <f t="shared" si="71"/>
        <v>0.30000000000000004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1152.78</v>
      </c>
      <c r="D1644" s="2">
        <v>0</v>
      </c>
      <c r="E1644" s="2">
        <v>0</v>
      </c>
      <c r="F1644" s="2">
        <v>0</v>
      </c>
      <c r="G1644" s="3">
        <f t="shared" si="70"/>
        <v>72.625140000000002</v>
      </c>
      <c r="H1644" s="3">
        <f t="shared" si="71"/>
        <v>0.22000000000002728</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1152.78</v>
      </c>
      <c r="D1645" s="2">
        <v>0</v>
      </c>
      <c r="E1645" s="2">
        <v>0</v>
      </c>
      <c r="F1645" s="2">
        <v>0</v>
      </c>
      <c r="G1645" s="3">
        <f t="shared" si="70"/>
        <v>73.777919999999995</v>
      </c>
      <c r="H1645" s="3">
        <f t="shared" si="71"/>
        <v>0.22000000000002728</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84.94</v>
      </c>
      <c r="D1654" s="2">
        <v>0</v>
      </c>
      <c r="E1654" s="2">
        <v>0</v>
      </c>
      <c r="F1654" s="2">
        <v>0</v>
      </c>
      <c r="G1654" s="3">
        <f t="shared" si="70"/>
        <v>6.2006199999999998</v>
      </c>
      <c r="H1654" s="3">
        <f t="shared" si="71"/>
        <v>6.0000000000002274E-2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84.94</v>
      </c>
      <c r="D1658" s="2">
        <v>0</v>
      </c>
      <c r="E1658" s="2">
        <v>0</v>
      </c>
      <c r="F1658" s="2">
        <v>0</v>
      </c>
      <c r="G1658" s="3">
        <f t="shared" si="70"/>
        <v>6.5403799999999999</v>
      </c>
      <c r="H1658" s="3">
        <f t="shared" si="71"/>
        <v>6.0000000000002274E-2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34518.69</v>
      </c>
      <c r="D1659" s="2">
        <v>0</v>
      </c>
      <c r="E1659" s="2">
        <v>0</v>
      </c>
      <c r="F1659" s="2">
        <v>0</v>
      </c>
      <c r="G1659" s="3">
        <f t="shared" si="70"/>
        <v>2692.4578200000001</v>
      </c>
      <c r="H1659" s="3">
        <f t="shared" si="71"/>
        <v>0.30999999999767169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7318.99</v>
      </c>
      <c r="D1661" s="2">
        <v>0</v>
      </c>
      <c r="E1661" s="2">
        <v>0</v>
      </c>
      <c r="F1661" s="2">
        <v>0</v>
      </c>
      <c r="G1661" s="3">
        <f t="shared" si="70"/>
        <v>585.51919999999996</v>
      </c>
      <c r="H1661" s="3">
        <f t="shared" si="71"/>
        <v>1.0000000000218279E-2</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27199.7</v>
      </c>
      <c r="D1663" s="2">
        <v>0</v>
      </c>
      <c r="E1663" s="2">
        <v>0</v>
      </c>
      <c r="F1663" s="2">
        <v>0</v>
      </c>
      <c r="G1663" s="3">
        <f t="shared" si="70"/>
        <v>2230.3754000000004</v>
      </c>
      <c r="H1663" s="3">
        <f t="shared" si="71"/>
        <v>0.2999999999992724</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596.75</v>
      </c>
      <c r="D1664" s="2">
        <v>0</v>
      </c>
      <c r="E1664" s="2">
        <v>0</v>
      </c>
      <c r="F1664" s="2">
        <v>0</v>
      </c>
      <c r="G1664" s="3">
        <f t="shared" si="70"/>
        <v>49.530250000000002</v>
      </c>
      <c r="H1664" s="3">
        <f t="shared" si="71"/>
        <v>0.25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102.5</v>
      </c>
      <c r="D1665" s="2">
        <v>0</v>
      </c>
      <c r="E1665" s="2">
        <v>0</v>
      </c>
      <c r="F1665" s="2">
        <v>0</v>
      </c>
      <c r="G1665" s="3">
        <f t="shared" si="70"/>
        <v>8.6100000000000012</v>
      </c>
      <c r="H1665" s="3">
        <f t="shared" si="71"/>
        <v>0.5</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494.25</v>
      </c>
      <c r="D1668" s="2">
        <v>0</v>
      </c>
      <c r="E1668" s="2">
        <v>0</v>
      </c>
      <c r="F1668" s="2">
        <v>0</v>
      </c>
      <c r="G1668" s="3">
        <f t="shared" si="70"/>
        <v>42.999749999999999</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181930.73</v>
      </c>
      <c r="D1669" s="2">
        <v>0</v>
      </c>
      <c r="E1669" s="2">
        <v>0</v>
      </c>
      <c r="F1669" s="2">
        <v>0</v>
      </c>
      <c r="G1669" s="3">
        <f t="shared" si="70"/>
        <v>16009.90424</v>
      </c>
      <c r="H1669" s="3">
        <f t="shared" si="71"/>
        <v>0.26999999998952262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4000</v>
      </c>
      <c r="D1670" s="2">
        <v>0</v>
      </c>
      <c r="E1670" s="2">
        <v>0</v>
      </c>
      <c r="F1670" s="2">
        <v>0</v>
      </c>
      <c r="G1670" s="3">
        <f t="shared" si="70"/>
        <v>356</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2625</v>
      </c>
      <c r="D1671" s="2">
        <v>0</v>
      </c>
      <c r="E1671" s="2">
        <v>0</v>
      </c>
      <c r="F1671" s="2">
        <v>0</v>
      </c>
      <c r="G1671" s="3">
        <f t="shared" si="70"/>
        <v>236.25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175305.73</v>
      </c>
      <c r="D1672" s="2">
        <v>0</v>
      </c>
      <c r="E1672" s="2">
        <v>0</v>
      </c>
      <c r="F1672" s="2">
        <v>0</v>
      </c>
      <c r="G1672" s="3">
        <f t="shared" si="70"/>
        <v>15952.82143</v>
      </c>
      <c r="H1672" s="3">
        <f t="shared" si="71"/>
        <v>0.26999999998952262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94.49</v>
      </c>
      <c r="D1680" s="2">
        <v>0</v>
      </c>
      <c r="E1680" s="2">
        <v>0</v>
      </c>
      <c r="F1680" s="2">
        <v>0</v>
      </c>
      <c r="G1680" s="3">
        <f>B1680/1000*C1680</f>
        <v>9.3545099999999994</v>
      </c>
      <c r="H1680" s="3">
        <f>ABS(C1680-ROUND(C1680,0))</f>
        <v>0.48999999999999488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366461.1</v>
      </c>
      <c r="D1681" s="2">
        <v>0</v>
      </c>
      <c r="E1681" s="2">
        <v>0</v>
      </c>
      <c r="F1681" s="2">
        <v>0</v>
      </c>
      <c r="G1681" s="3">
        <f t="shared" si="70"/>
        <v>36646.11</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55545.68</v>
      </c>
      <c r="D1683" s="2">
        <v>0</v>
      </c>
      <c r="E1683" s="2">
        <v>0</v>
      </c>
      <c r="F1683" s="2">
        <v>0</v>
      </c>
      <c r="G1683" s="3">
        <f t="shared" si="70"/>
        <v>5665.6593599999997</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197213.18</v>
      </c>
      <c r="D1684" s="2">
        <v>0</v>
      </c>
      <c r="E1684" s="2">
        <v>0</v>
      </c>
      <c r="F1684" s="2">
        <v>0</v>
      </c>
      <c r="G1684" s="3">
        <f t="shared" si="70"/>
        <v>20312.957539999999</v>
      </c>
      <c r="H1684" s="3">
        <f t="shared" si="71"/>
        <v>0.17999999999301508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113527.44</v>
      </c>
      <c r="D1685" s="2">
        <v>0</v>
      </c>
      <c r="E1685" s="2">
        <v>0</v>
      </c>
      <c r="F1685" s="2">
        <v>0</v>
      </c>
      <c r="G1685" s="3">
        <f>B1685/1000*C1685</f>
        <v>11806.85376</v>
      </c>
      <c r="H1685" s="3">
        <f>ABS(C1685-ROUND(C1685,0))</f>
        <v>0.44000000000232831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174.8</v>
      </c>
      <c r="D1686" s="14">
        <v>0</v>
      </c>
      <c r="E1686" s="14">
        <v>0</v>
      </c>
      <c r="F1686" s="14">
        <v>0</v>
      </c>
      <c r="G1686" s="15">
        <f t="shared" si="70"/>
        <v>18.353999999999999</v>
      </c>
      <c r="H1686" s="15">
        <f t="shared" si="71"/>
        <v>0.19999999999998863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3536</v>
      </c>
      <c r="B1" s="403"/>
      <c r="C1" s="403"/>
    </row>
    <row r="2" spans="1:16" ht="33" customHeight="1" x14ac:dyDescent="0.2">
      <c r="A2" s="404" t="s">
        <v>3537</v>
      </c>
      <c r="B2" s="405"/>
      <c r="C2" s="395"/>
      <c r="D2" s="5"/>
      <c r="E2" s="5"/>
      <c r="F2" s="5"/>
      <c r="G2" s="5"/>
      <c r="H2" s="5"/>
      <c r="I2" s="5"/>
      <c r="J2" s="5"/>
      <c r="K2" s="5"/>
      <c r="L2" s="5"/>
      <c r="M2" s="5"/>
      <c r="N2" s="5"/>
      <c r="O2" s="5"/>
      <c r="P2" s="5"/>
    </row>
    <row r="3" spans="1:16" ht="18.75" customHeight="1" x14ac:dyDescent="0.2">
      <c r="A3" s="222" t="s">
        <v>3538</v>
      </c>
      <c r="B3" s="406"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399" t="s">
        <v>3620</v>
      </c>
      <c r="C46" s="395"/>
      <c r="D46" s="5"/>
      <c r="E46" s="5"/>
      <c r="F46" s="5"/>
      <c r="G46" s="5"/>
      <c r="H46" s="5"/>
      <c r="I46" s="5"/>
      <c r="J46" s="5"/>
      <c r="K46" s="5"/>
      <c r="L46" s="5"/>
      <c r="M46" s="5"/>
      <c r="N46" s="5"/>
      <c r="O46" s="5"/>
      <c r="P46" s="5"/>
    </row>
    <row r="47" spans="1:16" ht="66" hidden="1" customHeight="1" x14ac:dyDescent="0.2">
      <c r="A47" s="39" t="s">
        <v>3621</v>
      </c>
      <c r="B47" s="400" t="s">
        <v>3622</v>
      </c>
      <c r="C47" s="400"/>
      <c r="D47" s="5"/>
      <c r="E47" s="5"/>
      <c r="F47" s="5"/>
      <c r="G47" s="5"/>
      <c r="H47" s="5"/>
      <c r="I47" s="5"/>
      <c r="J47" s="5"/>
      <c r="K47" s="5"/>
      <c r="L47" s="5"/>
      <c r="M47" s="5"/>
      <c r="N47" s="5"/>
      <c r="O47" s="5"/>
      <c r="P47" s="5"/>
    </row>
    <row r="48" spans="1:16" ht="123.75" customHeight="1" x14ac:dyDescent="0.2">
      <c r="A48" s="202" t="s">
        <v>3623</v>
      </c>
      <c r="B48" s="398" t="s">
        <v>3624</v>
      </c>
      <c r="C48" s="397"/>
      <c r="D48" s="5"/>
      <c r="E48" s="5"/>
      <c r="F48" s="5"/>
      <c r="G48" s="5"/>
      <c r="H48" s="5"/>
      <c r="I48" s="5"/>
      <c r="J48" s="5"/>
      <c r="K48" s="5"/>
      <c r="L48" s="5"/>
      <c r="M48" s="5"/>
      <c r="N48" s="5"/>
      <c r="O48" s="5"/>
      <c r="P48" s="5"/>
    </row>
    <row r="49" spans="1:16" ht="34.5" customHeight="1" x14ac:dyDescent="0.2">
      <c r="A49" s="202" t="s">
        <v>3625</v>
      </c>
      <c r="B49" s="396" t="s">
        <v>3626</v>
      </c>
      <c r="C49" s="397"/>
      <c r="D49" s="5"/>
      <c r="E49" s="5"/>
      <c r="F49" s="5"/>
      <c r="G49" s="5"/>
      <c r="H49" s="5"/>
      <c r="I49" s="5"/>
      <c r="J49" s="5"/>
      <c r="K49" s="5"/>
      <c r="L49" s="5"/>
      <c r="M49" s="5"/>
      <c r="N49" s="5"/>
      <c r="O49" s="5"/>
      <c r="P49" s="5"/>
    </row>
    <row r="50" spans="1:16" ht="34.5" customHeight="1" x14ac:dyDescent="0.2">
      <c r="A50" s="202" t="s">
        <v>3627</v>
      </c>
      <c r="B50" s="396" t="s">
        <v>3628</v>
      </c>
      <c r="C50" s="397"/>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1" t="s">
        <v>3634</v>
      </c>
      <c r="C53" s="402"/>
      <c r="D53" s="5"/>
      <c r="E53" s="5"/>
      <c r="F53" s="5"/>
      <c r="G53" s="5"/>
      <c r="H53" s="5"/>
      <c r="I53" s="5"/>
      <c r="J53" s="5"/>
      <c r="K53" s="5"/>
      <c r="L53" s="5"/>
      <c r="M53" s="5"/>
      <c r="N53" s="5"/>
      <c r="O53" s="5"/>
      <c r="P53" s="5"/>
    </row>
    <row r="54" spans="1:16" ht="31.5" customHeight="1" x14ac:dyDescent="0.2">
      <c r="A54" s="224" t="s">
        <v>3635</v>
      </c>
      <c r="B54" s="401" t="s">
        <v>3636</v>
      </c>
      <c r="C54" s="402"/>
      <c r="D54" s="5"/>
      <c r="E54" s="5"/>
      <c r="F54" s="5"/>
      <c r="G54" s="5"/>
      <c r="H54" s="5"/>
      <c r="I54" s="5"/>
      <c r="J54" s="5"/>
      <c r="K54" s="5"/>
      <c r="L54" s="5"/>
      <c r="M54" s="5"/>
      <c r="N54" s="5"/>
      <c r="O54" s="5"/>
      <c r="P54" s="5"/>
    </row>
    <row r="55" spans="1:16" ht="54.6" customHeight="1" x14ac:dyDescent="0.2">
      <c r="A55" s="224" t="s">
        <v>3637</v>
      </c>
      <c r="B55" s="401" t="s">
        <v>3638</v>
      </c>
      <c r="C55" s="402"/>
      <c r="D55" s="5"/>
      <c r="E55" s="5"/>
      <c r="F55" s="5"/>
      <c r="G55" s="5"/>
      <c r="H55" s="5"/>
      <c r="I55" s="5"/>
      <c r="J55" s="5"/>
      <c r="K55" s="5"/>
      <c r="L55" s="5"/>
      <c r="M55" s="5"/>
      <c r="N55" s="5"/>
      <c r="O55" s="5"/>
      <c r="P55" s="5"/>
    </row>
    <row r="56" spans="1:16" ht="54.6" customHeight="1" x14ac:dyDescent="0.2">
      <c r="A56" s="224" t="s">
        <v>3639</v>
      </c>
      <c r="B56" s="401" t="s">
        <v>3640</v>
      </c>
      <c r="C56" s="402"/>
      <c r="D56" s="5"/>
      <c r="E56" s="5"/>
      <c r="F56" s="5"/>
      <c r="G56" s="5"/>
      <c r="H56" s="5"/>
      <c r="I56" s="5"/>
      <c r="J56" s="5"/>
      <c r="K56" s="5"/>
      <c r="L56" s="5"/>
      <c r="M56" s="5"/>
      <c r="N56" s="5"/>
      <c r="O56" s="5"/>
      <c r="P56" s="5"/>
    </row>
    <row r="57" spans="1:16" ht="54" customHeight="1" x14ac:dyDescent="0.2">
      <c r="A57" s="224" t="s">
        <v>3641</v>
      </c>
      <c r="B57" s="401" t="s">
        <v>3642</v>
      </c>
      <c r="C57" s="402"/>
      <c r="D57" s="5"/>
      <c r="E57" s="5"/>
      <c r="F57" s="5"/>
      <c r="G57" s="5"/>
      <c r="H57" s="5"/>
      <c r="I57" s="5"/>
      <c r="J57" s="5"/>
      <c r="K57" s="5"/>
      <c r="L57" s="5"/>
      <c r="M57" s="5"/>
      <c r="N57" s="5"/>
      <c r="O57" s="5"/>
      <c r="P57" s="5"/>
    </row>
    <row r="58" spans="1:16" ht="31.15" customHeight="1" x14ac:dyDescent="0.2">
      <c r="A58" s="270" t="s">
        <v>3643</v>
      </c>
      <c r="B58" s="392" t="s">
        <v>3644</v>
      </c>
      <c r="C58" s="393"/>
      <c r="D58" s="5"/>
      <c r="E58" s="5"/>
      <c r="F58" s="5"/>
      <c r="G58" s="5"/>
      <c r="H58" s="5"/>
      <c r="I58" s="5"/>
      <c r="J58" s="5"/>
      <c r="K58" s="5"/>
      <c r="L58" s="5"/>
      <c r="M58" s="5"/>
      <c r="N58" s="5"/>
      <c r="O58" s="5"/>
      <c r="P58" s="5"/>
    </row>
    <row r="59" spans="1:16" ht="46.5" customHeight="1" x14ac:dyDescent="0.2">
      <c r="A59" s="302" t="s">
        <v>3645</v>
      </c>
      <c r="B59" s="407" t="s">
        <v>3646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67" t="s">
        <v>22</v>
      </c>
      <c r="B2" s="368"/>
      <c r="C2" s="368"/>
      <c r="D2" s="368"/>
      <c r="E2" s="368"/>
      <c r="F2" s="368"/>
      <c r="G2" s="368"/>
      <c r="H2" s="368"/>
      <c r="I2" s="368"/>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9" t="s">
        <v>24</v>
      </c>
      <c r="B4" s="370"/>
      <c r="C4" s="370"/>
      <c r="D4" s="370"/>
      <c r="E4" s="370"/>
      <c r="F4" s="370"/>
      <c r="G4" s="370"/>
      <c r="H4" s="370"/>
      <c r="I4" s="37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31147</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37" t="s">
        <v>28</v>
      </c>
      <c r="F7" s="371" t="s">
        <v>29</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37"/>
      <c r="F8" s="351" t="s">
        <v>31</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7"/>
      <c r="F9" s="365" t="s">
        <v>32</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23</v>
      </c>
      <c r="D10" s="314"/>
      <c r="E10" s="337"/>
      <c r="F10" s="351" t="s">
        <v>35</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7"/>
      <c r="F11" s="363" t="s">
        <v>36</v>
      </c>
      <c r="G11" s="364"/>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7"/>
      <c r="F12" s="361" t="s">
        <v>37</v>
      </c>
      <c r="G12" s="362"/>
      <c r="H12" s="321" t="s">
        <v>3654</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37"/>
      <c r="F13" s="334" t="s">
        <v>40</v>
      </c>
      <c r="G13" s="335"/>
      <c r="H13" s="336"/>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38" t="s">
        <v>42</v>
      </c>
      <c r="C16" s="350"/>
      <c r="D16" s="350"/>
      <c r="E16" s="350"/>
      <c r="F16" s="340"/>
      <c r="G16" s="201" t="s">
        <v>43</v>
      </c>
      <c r="H16" s="265" t="s">
        <v>44</v>
      </c>
      <c r="I16" s="266" t="s">
        <v>45</v>
      </c>
      <c r="J16" s="5"/>
      <c r="K16" s="5"/>
      <c r="L16" s="5"/>
      <c r="M16" s="5"/>
      <c r="N16" s="5"/>
      <c r="O16" s="5"/>
      <c r="P16" s="5"/>
      <c r="Q16" s="5"/>
      <c r="R16" s="5"/>
      <c r="S16" s="5"/>
      <c r="T16" s="5"/>
      <c r="U16" s="5"/>
      <c r="V16" s="5"/>
      <c r="W16" s="5"/>
    </row>
    <row r="17" spans="1:23" ht="12.75" customHeight="1" x14ac:dyDescent="0.2">
      <c r="A17" s="358" t="s">
        <v>29</v>
      </c>
      <c r="B17" s="341" t="str">
        <f>'PR-RAS'!B6</f>
        <v>PRIHODI POSLOVANJA (šifre 61+62+63+64+65+66+67+68)</v>
      </c>
      <c r="C17" s="342"/>
      <c r="D17" s="342"/>
      <c r="E17" s="342"/>
      <c r="F17" s="343"/>
      <c r="G17" s="28" t="str">
        <f>'PR-RAS'!C6</f>
        <v>6</v>
      </c>
      <c r="H17" s="275">
        <f>'PR-RAS'!D6</f>
        <v>1207740.42</v>
      </c>
      <c r="I17" s="275">
        <f>'PR-RAS'!E6</f>
        <v>1704635.79</v>
      </c>
      <c r="J17" s="5"/>
      <c r="K17" s="5"/>
      <c r="L17" s="5"/>
      <c r="M17" s="5"/>
      <c r="N17" s="5"/>
      <c r="O17" s="5"/>
      <c r="P17" s="5"/>
      <c r="Q17" s="5"/>
      <c r="R17" s="5"/>
      <c r="S17" s="5"/>
      <c r="T17" s="5"/>
      <c r="U17" s="5"/>
      <c r="V17" s="5"/>
      <c r="W17" s="5"/>
    </row>
    <row r="18" spans="1:23" ht="12.75" customHeight="1" x14ac:dyDescent="0.2">
      <c r="A18" s="359"/>
      <c r="B18" s="344" t="str">
        <f>'PR-RAS'!B152</f>
        <v xml:space="preserve">RASHODI POSLOVANJA (šifre 31+32+34+35+36+37+38) </v>
      </c>
      <c r="C18" s="345"/>
      <c r="D18" s="345"/>
      <c r="E18" s="345"/>
      <c r="F18" s="346"/>
      <c r="G18" s="29" t="str">
        <f>'PR-RAS'!C152</f>
        <v>3</v>
      </c>
      <c r="H18" s="275">
        <f>'PR-RAS'!D152</f>
        <v>855930.13</v>
      </c>
      <c r="I18" s="275">
        <f>'PR-RAS'!E152</f>
        <v>944598.66</v>
      </c>
      <c r="J18" s="5"/>
      <c r="K18" s="5"/>
      <c r="L18" s="5"/>
      <c r="M18" s="5"/>
      <c r="N18" s="5"/>
      <c r="O18" s="5"/>
      <c r="P18" s="5"/>
      <c r="Q18" s="5"/>
      <c r="R18" s="5"/>
      <c r="S18" s="5"/>
      <c r="T18" s="5"/>
      <c r="U18" s="5"/>
      <c r="V18" s="5"/>
      <c r="W18" s="5"/>
    </row>
    <row r="19" spans="1:23" ht="12.75" customHeight="1" x14ac:dyDescent="0.2">
      <c r="A19" s="359"/>
      <c r="B19" s="344" t="str">
        <f>'PR-RAS'!B649</f>
        <v>Višak prihoda i primitaka raspoloživ u sljedećem razdoblju (šifre X005 + '9221-9222' - Y005 - '9222-9221')</v>
      </c>
      <c r="C19" s="345"/>
      <c r="D19" s="345"/>
      <c r="E19" s="345"/>
      <c r="F19" s="346"/>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0"/>
      <c r="B20" s="347" t="str">
        <f>'PR-RAS'!B650</f>
        <v>Manjak prihoda i primitaka za pokriće u sljedećem razdoblju (šifre Y005 + '9222-9221' - X005 - '9221-9222' )</v>
      </c>
      <c r="C20" s="348"/>
      <c r="D20" s="348"/>
      <c r="E20" s="348"/>
      <c r="F20" s="349"/>
      <c r="G20" s="30" t="str">
        <f>'PR-RAS'!C650</f>
        <v>Y006</v>
      </c>
      <c r="H20" s="275">
        <f>'PR-RAS'!D650</f>
        <v>279418.5199999999</v>
      </c>
      <c r="I20" s="275">
        <f>'PR-RAS'!E650</f>
        <v>441461.15999999992</v>
      </c>
      <c r="J20" s="5"/>
      <c r="K20" s="5"/>
      <c r="L20" s="5"/>
      <c r="M20" s="5"/>
      <c r="N20" s="5"/>
      <c r="O20" s="5"/>
      <c r="P20" s="5"/>
      <c r="Q20" s="5"/>
      <c r="R20" s="5"/>
      <c r="S20" s="5"/>
      <c r="T20" s="5"/>
      <c r="U20" s="5"/>
      <c r="V20" s="5"/>
      <c r="W20" s="5"/>
    </row>
    <row r="21" spans="1:23" ht="29.25" customHeight="1" x14ac:dyDescent="0.2">
      <c r="A21" s="200" t="s">
        <v>41</v>
      </c>
      <c r="B21" s="338" t="s">
        <v>42</v>
      </c>
      <c r="C21" s="339"/>
      <c r="D21" s="339"/>
      <c r="E21" s="339"/>
      <c r="F21" s="340"/>
      <c r="G21" s="201" t="s">
        <v>43</v>
      </c>
      <c r="H21" s="265" t="s">
        <v>46</v>
      </c>
      <c r="I21" s="266" t="s">
        <v>47</v>
      </c>
      <c r="J21" s="5"/>
      <c r="K21" s="5"/>
      <c r="L21" s="5"/>
      <c r="M21" s="5"/>
      <c r="N21" s="5"/>
      <c r="O21" s="5"/>
      <c r="P21" s="5"/>
      <c r="Q21" s="5"/>
      <c r="R21" s="5"/>
      <c r="S21" s="5"/>
      <c r="T21" s="5"/>
      <c r="U21" s="5"/>
      <c r="V21" s="5"/>
      <c r="W21" s="5"/>
    </row>
    <row r="22" spans="1:23" ht="12.75" customHeight="1" x14ac:dyDescent="0.2">
      <c r="A22" s="358" t="s">
        <v>31</v>
      </c>
      <c r="B22" s="341" t="str">
        <f>BILANCA!B7</f>
        <v>Nefinancijska imovina (šifre 01+02+03+04+05+06)</v>
      </c>
      <c r="C22" s="342"/>
      <c r="D22" s="342"/>
      <c r="E22" s="342"/>
      <c r="F22" s="343"/>
      <c r="G22" s="126" t="str">
        <f>BILANCA!C7</f>
        <v>B002</v>
      </c>
      <c r="H22" s="275">
        <f>BILANCA!D7</f>
        <v>3900792.33</v>
      </c>
      <c r="I22" s="275">
        <f>BILANCA!E7</f>
        <v>4648600.6099999994</v>
      </c>
      <c r="J22" s="5"/>
      <c r="K22" s="5"/>
      <c r="L22" s="5"/>
      <c r="M22" s="5"/>
      <c r="N22" s="5"/>
      <c r="O22" s="5"/>
      <c r="P22" s="5"/>
      <c r="Q22" s="5"/>
      <c r="R22" s="5"/>
      <c r="S22" s="5"/>
      <c r="T22" s="5"/>
      <c r="U22" s="5"/>
      <c r="V22" s="5"/>
      <c r="W22" s="5"/>
    </row>
    <row r="23" spans="1:23" ht="12.75" customHeight="1" x14ac:dyDescent="0.2">
      <c r="A23" s="359"/>
      <c r="B23" s="344" t="str">
        <f>BILANCA!B69</f>
        <v>Financijska imovina (šifre 11+12+13+14+15+16+17+19)</v>
      </c>
      <c r="C23" s="345"/>
      <c r="D23" s="345"/>
      <c r="E23" s="345"/>
      <c r="F23" s="346"/>
      <c r="G23" s="127" t="str">
        <f>BILANCA!C69</f>
        <v>1</v>
      </c>
      <c r="H23" s="275">
        <f>BILANCA!D69</f>
        <v>858005.51</v>
      </c>
      <c r="I23" s="275">
        <f>BILANCA!E69</f>
        <v>838056.66</v>
      </c>
      <c r="J23" s="5"/>
      <c r="K23" s="5"/>
      <c r="L23" s="5"/>
      <c r="M23" s="5"/>
      <c r="N23" s="5"/>
      <c r="O23" s="5"/>
      <c r="P23" s="5"/>
      <c r="Q23" s="5"/>
      <c r="R23" s="5"/>
      <c r="S23" s="5"/>
      <c r="T23" s="5"/>
      <c r="U23" s="5"/>
      <c r="V23" s="5"/>
      <c r="W23" s="5"/>
    </row>
    <row r="24" spans="1:23" ht="12.75" customHeight="1" x14ac:dyDescent="0.2">
      <c r="A24" s="359"/>
      <c r="B24" s="344" t="str">
        <f>BILANCA!B177</f>
        <v xml:space="preserve">Obveze (šifre 23+24+25+26+27+29) </v>
      </c>
      <c r="C24" s="345"/>
      <c r="D24" s="345"/>
      <c r="E24" s="345"/>
      <c r="F24" s="346"/>
      <c r="G24" s="127" t="str">
        <f>BILANCA!C177</f>
        <v>2</v>
      </c>
      <c r="H24" s="275">
        <f>BILANCA!D177</f>
        <v>620986.41</v>
      </c>
      <c r="I24" s="275">
        <f>BILANCA!E177</f>
        <v>658322.62000000011</v>
      </c>
      <c r="J24" s="5"/>
      <c r="K24" s="5"/>
      <c r="L24" s="5"/>
      <c r="M24" s="5"/>
      <c r="N24" s="5"/>
      <c r="O24" s="5"/>
      <c r="P24" s="5"/>
      <c r="Q24" s="5"/>
      <c r="R24" s="5"/>
      <c r="S24" s="5"/>
      <c r="T24" s="5"/>
      <c r="U24" s="5"/>
      <c r="V24" s="5"/>
      <c r="W24" s="5"/>
    </row>
    <row r="25" spans="1:23" ht="12.75" customHeight="1" x14ac:dyDescent="0.2">
      <c r="A25" s="360"/>
      <c r="B25" s="347" t="str">
        <f>BILANCA!B251</f>
        <v>Vlastiti izvori (šifre 91 + 922 - 93 + 96 + 97)</v>
      </c>
      <c r="C25" s="348"/>
      <c r="D25" s="348"/>
      <c r="E25" s="348"/>
      <c r="F25" s="349"/>
      <c r="G25" s="128" t="str">
        <f>BILANCA!C251</f>
        <v>9</v>
      </c>
      <c r="H25" s="275">
        <f>BILANCA!D251</f>
        <v>4137811.43</v>
      </c>
      <c r="I25" s="275">
        <f>BILANCA!E251</f>
        <v>4828334.6499999994</v>
      </c>
      <c r="J25" s="5"/>
      <c r="K25" s="5"/>
      <c r="L25" s="5"/>
      <c r="M25" s="5"/>
      <c r="N25" s="5"/>
      <c r="O25" s="5"/>
      <c r="P25" s="5"/>
      <c r="Q25" s="5"/>
      <c r="R25" s="5"/>
      <c r="S25" s="5"/>
      <c r="T25" s="5"/>
      <c r="U25" s="5"/>
      <c r="V25" s="5"/>
      <c r="W25" s="5"/>
    </row>
    <row r="26" spans="1:23" ht="48" x14ac:dyDescent="0.2">
      <c r="A26" s="200" t="s">
        <v>41</v>
      </c>
      <c r="B26" s="338" t="s">
        <v>42</v>
      </c>
      <c r="C26" s="339"/>
      <c r="D26" s="339"/>
      <c r="E26" s="339"/>
      <c r="F26" s="340"/>
      <c r="G26" s="201" t="s">
        <v>43</v>
      </c>
      <c r="H26" s="265" t="s">
        <v>44</v>
      </c>
      <c r="I26" s="266" t="s">
        <v>45</v>
      </c>
      <c r="J26" s="5"/>
      <c r="K26" s="5"/>
      <c r="L26" s="5"/>
      <c r="M26" s="5"/>
      <c r="N26" s="5"/>
      <c r="O26" s="5"/>
      <c r="P26" s="5"/>
      <c r="Q26" s="5"/>
      <c r="R26" s="5"/>
      <c r="S26" s="5"/>
      <c r="T26" s="5"/>
      <c r="U26" s="5"/>
      <c r="V26" s="5"/>
      <c r="W26" s="5"/>
    </row>
    <row r="27" spans="1:23" ht="12.75" customHeight="1" x14ac:dyDescent="0.2">
      <c r="A27" s="358" t="s">
        <v>48</v>
      </c>
      <c r="B27" s="341" t="str">
        <f>'RAS-funkcijski'!B5</f>
        <v>Opće javne usluge (šifre 011+012+013+014 do 018)</v>
      </c>
      <c r="C27" s="342"/>
      <c r="D27" s="342"/>
      <c r="E27" s="342"/>
      <c r="F27" s="343"/>
      <c r="G27" s="126" t="str">
        <f>'RAS-funkcijski'!C5</f>
        <v>01</v>
      </c>
      <c r="H27" s="275">
        <f>'RAS-funkcijski'!D5</f>
        <v>291630.67</v>
      </c>
      <c r="I27" s="275">
        <f>'RAS-funkcijski'!E5</f>
        <v>305249.65000000002</v>
      </c>
      <c r="J27" s="5"/>
      <c r="K27" s="5"/>
      <c r="L27" s="5"/>
      <c r="M27" s="5"/>
      <c r="N27" s="5"/>
      <c r="O27" s="5"/>
      <c r="P27" s="5"/>
      <c r="Q27" s="5"/>
      <c r="R27" s="5"/>
      <c r="S27" s="5"/>
      <c r="T27" s="5"/>
      <c r="U27" s="5"/>
      <c r="V27" s="5"/>
      <c r="W27" s="5"/>
    </row>
    <row r="28" spans="1:23" ht="12.75" customHeight="1" x14ac:dyDescent="0.2">
      <c r="A28" s="359"/>
      <c r="B28" s="344" t="str">
        <f>'RAS-funkcijski'!B35</f>
        <v>Ekonomski poslovi (šifre 041+042+043+044+045+046+047+048+049)</v>
      </c>
      <c r="C28" s="345"/>
      <c r="D28" s="345"/>
      <c r="E28" s="345"/>
      <c r="F28" s="346"/>
      <c r="G28" s="127" t="str">
        <f>'RAS-funkcijski'!C35</f>
        <v>04</v>
      </c>
      <c r="H28" s="275">
        <f>'RAS-funkcijski'!D35</f>
        <v>573221.53</v>
      </c>
      <c r="I28" s="275">
        <f>'RAS-funkcijski'!E35</f>
        <v>827079.99000000011</v>
      </c>
      <c r="J28" s="5"/>
      <c r="K28" s="5"/>
      <c r="L28" s="5"/>
      <c r="M28" s="5"/>
      <c r="N28" s="5"/>
      <c r="O28" s="5"/>
      <c r="P28" s="5"/>
      <c r="Q28" s="5"/>
      <c r="R28" s="5"/>
      <c r="S28" s="5"/>
      <c r="T28" s="5"/>
      <c r="U28" s="5"/>
      <c r="V28" s="5"/>
      <c r="W28" s="5"/>
    </row>
    <row r="29" spans="1:23" ht="12.75" customHeight="1" x14ac:dyDescent="0.2">
      <c r="A29" s="359"/>
      <c r="B29" s="344" t="str">
        <f>'RAS-funkcijski'!B88</f>
        <v>Rashodi vezani za stanovanje i kom. pogodnosti koji nisu drugdje svrstani</v>
      </c>
      <c r="C29" s="345"/>
      <c r="D29" s="345"/>
      <c r="E29" s="345"/>
      <c r="F29" s="346"/>
      <c r="G29" s="127" t="str">
        <f>'RAS-funkcijski'!C88</f>
        <v>066</v>
      </c>
      <c r="H29" s="275">
        <f>'RAS-funkcijski'!D88</f>
        <v>68176.100000000006</v>
      </c>
      <c r="I29" s="275">
        <f>'RAS-funkcijski'!E88</f>
        <v>76630.429999999993</v>
      </c>
      <c r="J29" s="5"/>
      <c r="K29" s="5"/>
      <c r="L29" s="5"/>
      <c r="M29" s="5"/>
      <c r="N29" s="5"/>
      <c r="O29" s="5"/>
      <c r="P29" s="5"/>
      <c r="Q29" s="5"/>
      <c r="R29" s="5"/>
      <c r="S29" s="5"/>
      <c r="T29" s="5"/>
      <c r="U29" s="5"/>
      <c r="V29" s="5"/>
      <c r="W29" s="5"/>
    </row>
    <row r="30" spans="1:23" ht="12.75" customHeight="1" x14ac:dyDescent="0.2">
      <c r="A30" s="359"/>
      <c r="B30" s="344" t="str">
        <f>'RAS-funkcijski'!B114</f>
        <v>Obrazovanje (šifre 091+092+093+094+095+096+097+098)</v>
      </c>
      <c r="C30" s="345"/>
      <c r="D30" s="345"/>
      <c r="E30" s="345"/>
      <c r="F30" s="346"/>
      <c r="G30" s="127" t="str">
        <f>'RAS-funkcijski'!C114</f>
        <v>09</v>
      </c>
      <c r="H30" s="275">
        <f>'RAS-funkcijski'!D114</f>
        <v>105053.53</v>
      </c>
      <c r="I30" s="275">
        <f>'RAS-funkcijski'!E114</f>
        <v>118200.52</v>
      </c>
      <c r="J30" s="5"/>
      <c r="K30" s="5"/>
      <c r="L30" s="5"/>
      <c r="M30" s="5"/>
      <c r="N30" s="5"/>
      <c r="O30" s="5"/>
      <c r="P30" s="5"/>
      <c r="Q30" s="5"/>
      <c r="R30" s="5"/>
      <c r="S30" s="5"/>
      <c r="T30" s="5"/>
      <c r="U30" s="5"/>
      <c r="V30" s="5"/>
      <c r="W30" s="5"/>
    </row>
    <row r="31" spans="1:23" ht="12.75" customHeight="1" x14ac:dyDescent="0.2">
      <c r="A31" s="360"/>
      <c r="B31" s="347" t="str">
        <f>'RAS-funkcijski'!B141</f>
        <v>Kontrolni zbroj (šifre 01+02+03+04+05+06+07+08+09+10)</v>
      </c>
      <c r="C31" s="348"/>
      <c r="D31" s="348"/>
      <c r="E31" s="348"/>
      <c r="F31" s="349"/>
      <c r="G31" s="128" t="str">
        <f>'RAS-funkcijski'!C141</f>
        <v>R1</v>
      </c>
      <c r="H31" s="275">
        <f>'RAS-funkcijski'!D141</f>
        <v>1489736.9600000002</v>
      </c>
      <c r="I31" s="275">
        <f>'RAS-funkcijski'!E141</f>
        <v>1846534.5999999999</v>
      </c>
      <c r="J31" s="5"/>
      <c r="K31" s="5"/>
      <c r="L31" s="5"/>
      <c r="M31" s="5"/>
      <c r="N31" s="5"/>
      <c r="O31" s="5"/>
      <c r="P31" s="5"/>
      <c r="Q31" s="5"/>
      <c r="R31" s="5"/>
      <c r="S31" s="5"/>
      <c r="T31" s="5"/>
      <c r="U31" s="5"/>
      <c r="V31" s="5"/>
      <c r="W31" s="5"/>
    </row>
    <row r="32" spans="1:23" ht="29.25" customHeight="1" x14ac:dyDescent="0.2">
      <c r="A32" s="200" t="s">
        <v>41</v>
      </c>
      <c r="B32" s="338" t="s">
        <v>42</v>
      </c>
      <c r="C32" s="339"/>
      <c r="D32" s="339"/>
      <c r="E32" s="339"/>
      <c r="F32" s="340"/>
      <c r="G32" s="201" t="s">
        <v>43</v>
      </c>
      <c r="H32" s="265" t="s">
        <v>49</v>
      </c>
      <c r="I32" s="266" t="s">
        <v>50</v>
      </c>
      <c r="J32" s="5"/>
      <c r="K32" s="5"/>
      <c r="L32" s="5"/>
      <c r="M32" s="5"/>
      <c r="N32" s="5"/>
      <c r="O32" s="5"/>
      <c r="P32" s="5"/>
      <c r="Q32" s="5"/>
      <c r="R32" s="5"/>
      <c r="S32" s="5"/>
      <c r="T32" s="5"/>
      <c r="U32" s="5"/>
      <c r="V32" s="5"/>
      <c r="W32" s="5"/>
    </row>
    <row r="33" spans="1:23" ht="12.75" customHeight="1" x14ac:dyDescent="0.2">
      <c r="A33" s="358" t="s">
        <v>35</v>
      </c>
      <c r="B33" s="355" t="str">
        <f>'P-VRIO'!B5</f>
        <v>Promjene u vrijednosti i obujmu imovine (šifre 91511+91512)</v>
      </c>
      <c r="C33" s="342"/>
      <c r="D33" s="342"/>
      <c r="E33" s="342"/>
      <c r="F33" s="343"/>
      <c r="G33" s="126" t="str">
        <f>'P-VRIO'!C5</f>
        <v>9151</v>
      </c>
      <c r="H33" s="275">
        <f>'P-VRIO'!D5</f>
        <v>43547.03</v>
      </c>
      <c r="I33" s="275">
        <f>'P-VRIO'!E5</f>
        <v>0</v>
      </c>
      <c r="J33" s="5"/>
      <c r="K33" s="5"/>
      <c r="L33" s="5"/>
      <c r="M33" s="5"/>
      <c r="N33" s="5"/>
      <c r="O33" s="5"/>
      <c r="P33" s="5"/>
      <c r="Q33" s="5"/>
      <c r="R33" s="5"/>
      <c r="S33" s="5"/>
      <c r="T33" s="5"/>
      <c r="U33" s="5"/>
      <c r="V33" s="5"/>
      <c r="W33" s="5"/>
    </row>
    <row r="34" spans="1:23" ht="12.75" customHeight="1" x14ac:dyDescent="0.2">
      <c r="A34" s="359"/>
      <c r="B34" s="356" t="str">
        <f>'P-VRIO'!B22</f>
        <v>Promjene u obujmu imovine (šifre P016+P023)</v>
      </c>
      <c r="C34" s="345"/>
      <c r="D34" s="345"/>
      <c r="E34" s="345"/>
      <c r="F34" s="346"/>
      <c r="G34" s="127" t="str">
        <f>'P-VRIO'!C22</f>
        <v>91512</v>
      </c>
      <c r="H34" s="275">
        <f>'P-VRIO'!D22</f>
        <v>43547.03</v>
      </c>
      <c r="I34" s="275">
        <f>'P-VRIO'!E22</f>
        <v>0</v>
      </c>
      <c r="J34" s="5"/>
      <c r="K34" s="5"/>
      <c r="L34" s="5"/>
      <c r="M34" s="5"/>
      <c r="N34" s="5"/>
      <c r="O34" s="5"/>
      <c r="P34" s="5"/>
      <c r="Q34" s="5"/>
      <c r="R34" s="5"/>
      <c r="S34" s="5"/>
      <c r="T34" s="5"/>
      <c r="U34" s="5"/>
      <c r="V34" s="5"/>
      <c r="W34" s="5"/>
    </row>
    <row r="35" spans="1:23" ht="12.75" customHeight="1" x14ac:dyDescent="0.2">
      <c r="A35" s="359"/>
      <c r="B35" s="356"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0"/>
      <c r="B36" s="357"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38" t="s">
        <v>42</v>
      </c>
      <c r="C37" s="339"/>
      <c r="D37" s="339"/>
      <c r="E37" s="339"/>
      <c r="F37" s="340"/>
      <c r="G37" s="201" t="s">
        <v>43</v>
      </c>
      <c r="H37" s="265" t="s">
        <v>46</v>
      </c>
      <c r="I37" s="266" t="s">
        <v>51</v>
      </c>
      <c r="J37" s="5"/>
      <c r="K37" s="5"/>
      <c r="L37" s="5"/>
      <c r="M37" s="5"/>
      <c r="N37" s="5"/>
      <c r="O37" s="5"/>
      <c r="P37" s="5"/>
      <c r="Q37" s="5"/>
      <c r="R37" s="5"/>
      <c r="S37" s="5"/>
      <c r="T37" s="5"/>
      <c r="U37" s="5"/>
      <c r="V37" s="5"/>
      <c r="W37" s="5"/>
    </row>
    <row r="38" spans="1:23" ht="12.75" customHeight="1" x14ac:dyDescent="0.2">
      <c r="A38" s="358" t="s">
        <v>36</v>
      </c>
      <c r="B38" s="341" t="str">
        <f>OBVEZE!B5</f>
        <v>Stanje obveza 1. siječnja (=stanju obveza iz Izvještaja o obvezama na 31. prosinca prethodne godine)</v>
      </c>
      <c r="C38" s="342"/>
      <c r="D38" s="342"/>
      <c r="E38" s="342"/>
      <c r="F38" s="343"/>
      <c r="G38" s="126" t="str">
        <f>OBVEZE!C5</f>
        <v>V001</v>
      </c>
      <c r="H38" s="275">
        <f>OBVEZE!D5</f>
        <v>620986.41</v>
      </c>
      <c r="I38" s="275" t="s">
        <v>52</v>
      </c>
      <c r="J38" s="5"/>
      <c r="K38" s="5"/>
      <c r="L38" s="5"/>
      <c r="M38" s="5"/>
      <c r="N38" s="5"/>
      <c r="O38" s="5"/>
      <c r="P38" s="5"/>
      <c r="Q38" s="5"/>
      <c r="R38" s="5"/>
      <c r="S38" s="5"/>
      <c r="T38" s="5"/>
      <c r="U38" s="5"/>
      <c r="V38" s="5"/>
      <c r="W38" s="5"/>
    </row>
    <row r="39" spans="1:23" ht="12.75" customHeight="1" x14ac:dyDescent="0.2">
      <c r="A39" s="359"/>
      <c r="B39" s="344" t="str">
        <f>OBVEZE!B44</f>
        <v>Stanje obveza na kraju izvještajnog razdoblja (šifre V001+V002-V004) i (šifre V007+V009)</v>
      </c>
      <c r="C39" s="345"/>
      <c r="D39" s="345"/>
      <c r="E39" s="345"/>
      <c r="F39" s="346"/>
      <c r="G39" s="127" t="str">
        <f>OBVEZE!C44</f>
        <v>V006</v>
      </c>
      <c r="H39" s="275" t="s">
        <v>52</v>
      </c>
      <c r="I39" s="275">
        <f>OBVEZE!D44</f>
        <v>658322.61999999988</v>
      </c>
      <c r="J39" s="5"/>
      <c r="K39" s="5"/>
      <c r="L39" s="5"/>
      <c r="M39" s="5"/>
      <c r="N39" s="5"/>
      <c r="O39" s="5"/>
      <c r="P39" s="5"/>
      <c r="Q39" s="5"/>
      <c r="R39" s="5"/>
      <c r="S39" s="5"/>
      <c r="T39" s="5"/>
      <c r="U39" s="5"/>
      <c r="V39" s="5"/>
      <c r="W39" s="5"/>
    </row>
    <row r="40" spans="1:23" ht="12.75" customHeight="1" x14ac:dyDescent="0.2">
      <c r="A40" s="359"/>
      <c r="B40" s="344" t="str">
        <f>OBVEZE!B45</f>
        <v>Stanje dospjelih obveza na kraju izvještajnog razdoblja (šifre V008+D23+D24 + 'D dio 25,26' + D27)</v>
      </c>
      <c r="C40" s="345"/>
      <c r="D40" s="345"/>
      <c r="E40" s="345"/>
      <c r="F40" s="346"/>
      <c r="G40" s="127" t="str">
        <f>OBVEZE!C45</f>
        <v>V007</v>
      </c>
      <c r="H40" s="275" t="s">
        <v>52</v>
      </c>
      <c r="I40" s="275">
        <f>OBVEZE!D45</f>
        <v>291861.52</v>
      </c>
      <c r="J40" s="5"/>
      <c r="K40" s="5"/>
      <c r="L40" s="5"/>
      <c r="M40" s="5"/>
      <c r="N40" s="5"/>
      <c r="O40" s="5"/>
      <c r="P40" s="5"/>
      <c r="Q40" s="5"/>
      <c r="R40" s="5"/>
      <c r="S40" s="5"/>
      <c r="T40" s="5"/>
      <c r="U40" s="5"/>
      <c r="V40" s="5"/>
      <c r="W40" s="5"/>
    </row>
    <row r="41" spans="1:23" ht="12.75" customHeight="1" x14ac:dyDescent="0.2">
      <c r="A41" s="360"/>
      <c r="B41" s="347" t="str">
        <f>OBVEZE!B104</f>
        <v>Stanje nedospjelih obveza na kraju izvještajnog razdoblja (šifre V010 + ND23 + ND24 + 'ND dio 25,26' + ND27)</v>
      </c>
      <c r="C41" s="348"/>
      <c r="D41" s="348"/>
      <c r="E41" s="348"/>
      <c r="F41" s="349"/>
      <c r="G41" s="128" t="str">
        <f>OBVEZE!C104</f>
        <v>V009</v>
      </c>
      <c r="H41" s="276" t="s">
        <v>52</v>
      </c>
      <c r="I41" s="276">
        <f>OBVEZE!D104</f>
        <v>366461.1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53</v>
      </c>
      <c r="F44" s="353"/>
      <c r="G44" s="229"/>
      <c r="H44" s="354" t="s">
        <v>54</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F1" sqref="F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3652</v>
      </c>
      <c r="C1" s="268" t="s">
        <v>33</v>
      </c>
      <c r="D1" s="323">
        <v>23</v>
      </c>
      <c r="E1" s="268" t="s">
        <v>56</v>
      </c>
      <c r="F1" s="324" t="s">
        <v>3653</v>
      </c>
    </row>
    <row r="2" spans="1:24" s="174" customFormat="1" ht="50.1" customHeight="1" x14ac:dyDescent="0.2">
      <c r="A2" s="377" t="s">
        <v>57</v>
      </c>
      <c r="B2" s="378"/>
      <c r="C2" s="378"/>
      <c r="D2" s="378"/>
      <c r="E2" s="378"/>
      <c r="F2" s="378"/>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61</v>
      </c>
      <c r="B5" s="380"/>
      <c r="C5" s="166"/>
      <c r="D5" s="52"/>
      <c r="E5" s="52"/>
      <c r="F5" s="44"/>
    </row>
    <row r="6" spans="1:24" ht="12.75" customHeight="1" x14ac:dyDescent="0.2">
      <c r="A6" s="63">
        <v>6</v>
      </c>
      <c r="B6" s="220" t="s">
        <v>62</v>
      </c>
      <c r="C6" s="247" t="s">
        <v>63</v>
      </c>
      <c r="D6" s="60">
        <f>D7+D43+D49+D82+D106+D125+D134+D140</f>
        <v>1207740.42</v>
      </c>
      <c r="E6" s="60">
        <f>E7+E43+E49+E82+E106+E125+E134+E140</f>
        <v>1704635.79</v>
      </c>
      <c r="F6" s="45">
        <f t="shared" ref="F6:F132" si="0">IF(D6&lt;&gt;0,IF(E6/D6&gt;=100,"&gt;&gt;100",E6/D6*100),"-")</f>
        <v>141.14256356510782</v>
      </c>
    </row>
    <row r="7" spans="1:24" ht="12.75" customHeight="1" x14ac:dyDescent="0.2">
      <c r="A7" s="63">
        <v>61</v>
      </c>
      <c r="B7" s="220" t="s">
        <v>64</v>
      </c>
      <c r="C7" s="247" t="s">
        <v>65</v>
      </c>
      <c r="D7" s="60">
        <f>D8+D17+D23+D29+D36+D39</f>
        <v>485314.73</v>
      </c>
      <c r="E7" s="60">
        <f>E8+E17+E23+E29+E36+E39</f>
        <v>574054.59</v>
      </c>
      <c r="F7" s="45">
        <f t="shared" si="0"/>
        <v>118.28501269681222</v>
      </c>
    </row>
    <row r="8" spans="1:24" ht="12.75" customHeight="1" x14ac:dyDescent="0.2">
      <c r="A8" s="63">
        <v>611</v>
      </c>
      <c r="B8" s="220" t="s">
        <v>66</v>
      </c>
      <c r="C8" s="247" t="s">
        <v>67</v>
      </c>
      <c r="D8" s="60">
        <f>SUM(D9:D14)-D15-D16</f>
        <v>403173.58</v>
      </c>
      <c r="E8" s="60">
        <f>SUM(E9:E14)-E15-E16</f>
        <v>467923.27</v>
      </c>
      <c r="F8" s="45">
        <f t="shared" si="0"/>
        <v>116.06000323731531</v>
      </c>
    </row>
    <row r="9" spans="1:24" ht="12.75" customHeight="1" x14ac:dyDescent="0.2">
      <c r="A9" s="63">
        <v>6111</v>
      </c>
      <c r="B9" s="65" t="s">
        <v>68</v>
      </c>
      <c r="C9" s="247" t="s">
        <v>69</v>
      </c>
      <c r="D9" s="194">
        <v>356706.49</v>
      </c>
      <c r="E9" s="194">
        <v>417647.05</v>
      </c>
      <c r="F9" s="45">
        <f t="shared" si="0"/>
        <v>117.08423079153955</v>
      </c>
    </row>
    <row r="10" spans="1:24" ht="12.75" customHeight="1" x14ac:dyDescent="0.2">
      <c r="A10" s="63">
        <v>6112</v>
      </c>
      <c r="B10" s="65" t="s">
        <v>70</v>
      </c>
      <c r="C10" s="247" t="s">
        <v>71</v>
      </c>
      <c r="D10" s="194">
        <v>22606.83</v>
      </c>
      <c r="E10" s="194">
        <v>26475.09</v>
      </c>
      <c r="F10" s="45">
        <f t="shared" si="0"/>
        <v>117.11102352696065</v>
      </c>
    </row>
    <row r="11" spans="1:24" ht="12.75" customHeight="1" x14ac:dyDescent="0.2">
      <c r="A11" s="63">
        <v>6113</v>
      </c>
      <c r="B11" s="65" t="s">
        <v>72</v>
      </c>
      <c r="C11" s="247" t="s">
        <v>73</v>
      </c>
      <c r="D11" s="194">
        <v>15521.13</v>
      </c>
      <c r="E11" s="194">
        <v>10192.299999999999</v>
      </c>
      <c r="F11" s="45">
        <f t="shared" si="0"/>
        <v>65.667254897033914</v>
      </c>
    </row>
    <row r="12" spans="1:24" ht="12.75" customHeight="1" x14ac:dyDescent="0.2">
      <c r="A12" s="63">
        <v>6114</v>
      </c>
      <c r="B12" s="65" t="s">
        <v>74</v>
      </c>
      <c r="C12" s="247" t="s">
        <v>75</v>
      </c>
      <c r="D12" s="194">
        <v>2659.68</v>
      </c>
      <c r="E12" s="194">
        <v>4242.84</v>
      </c>
      <c r="F12" s="45">
        <f t="shared" si="0"/>
        <v>159.52445406966254</v>
      </c>
    </row>
    <row r="13" spans="1:24" ht="12.75" customHeight="1" x14ac:dyDescent="0.2">
      <c r="A13" s="63">
        <v>6115</v>
      </c>
      <c r="B13" s="65" t="s">
        <v>76</v>
      </c>
      <c r="C13" s="247" t="s">
        <v>77</v>
      </c>
      <c r="D13" s="194">
        <v>5679.45</v>
      </c>
      <c r="E13" s="194">
        <v>9365.99</v>
      </c>
      <c r="F13" s="45">
        <f t="shared" si="0"/>
        <v>164.91015855408534</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0</v>
      </c>
      <c r="E15" s="194">
        <v>0</v>
      </c>
      <c r="F15" s="45" t="str">
        <f t="shared" si="0"/>
        <v>-</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75378.040000000008</v>
      </c>
      <c r="E23" s="60">
        <f t="shared" si="2"/>
        <v>99052.88</v>
      </c>
      <c r="F23" s="45">
        <f t="shared" si="0"/>
        <v>131.40813955894845</v>
      </c>
    </row>
    <row r="24" spans="1:6" ht="12.75" customHeight="1" x14ac:dyDescent="0.2">
      <c r="A24" s="63">
        <v>6131</v>
      </c>
      <c r="B24" s="65" t="s">
        <v>98</v>
      </c>
      <c r="C24" s="247" t="s">
        <v>99</v>
      </c>
      <c r="D24" s="194">
        <v>40648.230000000003</v>
      </c>
      <c r="E24" s="194">
        <v>31412.65</v>
      </c>
      <c r="F24" s="45">
        <f t="shared" si="0"/>
        <v>77.279256685961471</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34729.81</v>
      </c>
      <c r="E27" s="194">
        <v>67640.23</v>
      </c>
      <c r="F27" s="45">
        <f t="shared" si="0"/>
        <v>194.76130160228345</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6763.11</v>
      </c>
      <c r="E29" s="60">
        <f>SUM(E30:E35)</f>
        <v>7078.44</v>
      </c>
      <c r="F29" s="45">
        <f t="shared" si="0"/>
        <v>104.66249994455214</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6763.11</v>
      </c>
      <c r="E31" s="194">
        <v>7078.44</v>
      </c>
      <c r="F31" s="45">
        <f t="shared" si="0"/>
        <v>104.66249994455214</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464503.17</v>
      </c>
      <c r="E49" s="60">
        <f>E50+E53+E58+E61+E64+E68+E71+E74+E77</f>
        <v>955196.56</v>
      </c>
      <c r="F49" s="45">
        <f t="shared" si="0"/>
        <v>205.6383296587621</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377553.52</v>
      </c>
      <c r="E58" s="60">
        <f t="shared" si="9"/>
        <v>641528.52</v>
      </c>
      <c r="F58" s="45">
        <f t="shared" si="0"/>
        <v>169.91723981278204</v>
      </c>
    </row>
    <row r="59" spans="1:6" ht="24" x14ac:dyDescent="0.2">
      <c r="A59" s="63">
        <v>6331</v>
      </c>
      <c r="B59" s="65" t="s">
        <v>168</v>
      </c>
      <c r="C59" s="247" t="s">
        <v>169</v>
      </c>
      <c r="D59" s="194">
        <v>106635.53</v>
      </c>
      <c r="E59" s="194">
        <v>81173.25</v>
      </c>
      <c r="F59" s="45">
        <f t="shared" si="0"/>
        <v>76.122142404131154</v>
      </c>
    </row>
    <row r="60" spans="1:6" ht="24" x14ac:dyDescent="0.2">
      <c r="A60" s="63">
        <v>6332</v>
      </c>
      <c r="B60" s="65" t="s">
        <v>170</v>
      </c>
      <c r="C60" s="247" t="s">
        <v>171</v>
      </c>
      <c r="D60" s="194">
        <v>270917.99</v>
      </c>
      <c r="E60" s="194">
        <v>560355.27</v>
      </c>
      <c r="F60" s="45">
        <f t="shared" si="0"/>
        <v>206.8357549825318</v>
      </c>
    </row>
    <row r="61" spans="1:6" ht="12.75" customHeight="1" x14ac:dyDescent="0.2">
      <c r="A61" s="63">
        <v>634</v>
      </c>
      <c r="B61" s="65" t="s">
        <v>172</v>
      </c>
      <c r="C61" s="247" t="s">
        <v>173</v>
      </c>
      <c r="D61" s="60">
        <f t="shared" ref="D61:E61" si="10">SUM(D62:D63)</f>
        <v>77589.929999999993</v>
      </c>
      <c r="E61" s="60">
        <f t="shared" si="10"/>
        <v>52361.48</v>
      </c>
      <c r="F61" s="45">
        <f t="shared" si="0"/>
        <v>67.484891402789003</v>
      </c>
    </row>
    <row r="62" spans="1:6" ht="12.75" customHeight="1" x14ac:dyDescent="0.2">
      <c r="A62" s="63">
        <v>6341</v>
      </c>
      <c r="B62" s="65" t="s">
        <v>174</v>
      </c>
      <c r="C62" s="247" t="s">
        <v>175</v>
      </c>
      <c r="D62" s="194">
        <v>44950.27</v>
      </c>
      <c r="E62" s="194">
        <v>52361.48</v>
      </c>
      <c r="F62" s="45">
        <f t="shared" si="0"/>
        <v>116.48757615916436</v>
      </c>
    </row>
    <row r="63" spans="1:6" ht="12.75" customHeight="1" x14ac:dyDescent="0.2">
      <c r="A63" s="63">
        <v>6342</v>
      </c>
      <c r="B63" s="65" t="s">
        <v>176</v>
      </c>
      <c r="C63" s="247" t="s">
        <v>177</v>
      </c>
      <c r="D63" s="194">
        <v>32639.66</v>
      </c>
      <c r="E63" s="194"/>
      <c r="F63" s="45">
        <f t="shared" si="0"/>
        <v>0</v>
      </c>
    </row>
    <row r="64" spans="1:6" ht="24" x14ac:dyDescent="0.2">
      <c r="A64" s="63">
        <v>635</v>
      </c>
      <c r="B64" s="65" t="s">
        <v>178</v>
      </c>
      <c r="C64" s="247" t="s">
        <v>179</v>
      </c>
      <c r="D64" s="60">
        <f>SUM(D65:D67)</f>
        <v>0</v>
      </c>
      <c r="E64" s="60">
        <f>SUM(E65:E67)</f>
        <v>59410.27</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c r="E67" s="192">
        <v>59410.27</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9359.7199999999993</v>
      </c>
      <c r="E74" s="60">
        <f t="shared" si="13"/>
        <v>201896.28999999998</v>
      </c>
      <c r="F74" s="45">
        <f t="shared" si="0"/>
        <v>2157.0761732188566</v>
      </c>
    </row>
    <row r="75" spans="1:6" ht="12.75" customHeight="1" x14ac:dyDescent="0.2">
      <c r="A75" s="63" t="s">
        <v>200</v>
      </c>
      <c r="B75" s="65" t="s">
        <v>201</v>
      </c>
      <c r="C75" s="247" t="s">
        <v>200</v>
      </c>
      <c r="D75" s="194">
        <v>9359.7199999999993</v>
      </c>
      <c r="E75" s="194">
        <v>167657.34</v>
      </c>
      <c r="F75" s="45">
        <f t="shared" si="0"/>
        <v>1791.2644822708373</v>
      </c>
    </row>
    <row r="76" spans="1:6" ht="12.75" customHeight="1" x14ac:dyDescent="0.2">
      <c r="A76" s="63" t="s">
        <v>202</v>
      </c>
      <c r="B76" s="65" t="s">
        <v>203</v>
      </c>
      <c r="C76" s="247" t="s">
        <v>202</v>
      </c>
      <c r="D76" s="194"/>
      <c r="E76" s="194">
        <v>34238.949999999997</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59279.570000000007</v>
      </c>
      <c r="E82" s="60">
        <f t="shared" si="15"/>
        <v>47112.12</v>
      </c>
      <c r="F82" s="45">
        <f t="shared" si="0"/>
        <v>79.474463124479485</v>
      </c>
    </row>
    <row r="83" spans="1:6" ht="12.75" customHeight="1" x14ac:dyDescent="0.2">
      <c r="A83" s="63">
        <v>641</v>
      </c>
      <c r="B83" s="64" t="s">
        <v>216</v>
      </c>
      <c r="C83" s="247" t="s">
        <v>217</v>
      </c>
      <c r="D83" s="60">
        <f t="shared" ref="D83:E83" si="16">SUM(D84:D90)</f>
        <v>0</v>
      </c>
      <c r="E83" s="60">
        <f t="shared" si="16"/>
        <v>0</v>
      </c>
      <c r="F83" s="45" t="str">
        <f t="shared" si="0"/>
        <v>-</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0</v>
      </c>
      <c r="E85" s="194">
        <v>0</v>
      </c>
      <c r="F85" s="45" t="str">
        <f t="shared" si="0"/>
        <v>-</v>
      </c>
    </row>
    <row r="86" spans="1:6" ht="12.75" customHeight="1" x14ac:dyDescent="0.2">
      <c r="A86" s="63">
        <v>6414</v>
      </c>
      <c r="B86" s="64" t="s">
        <v>222</v>
      </c>
      <c r="C86" s="247" t="s">
        <v>223</v>
      </c>
      <c r="D86" s="194">
        <v>0</v>
      </c>
      <c r="E86" s="194">
        <v>0</v>
      </c>
      <c r="F86" s="45" t="str">
        <f t="shared" si="0"/>
        <v>-</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59279.570000000007</v>
      </c>
      <c r="E91" s="60">
        <f t="shared" si="17"/>
        <v>47112.12</v>
      </c>
      <c r="F91" s="45">
        <f t="shared" si="0"/>
        <v>79.474463124479485</v>
      </c>
    </row>
    <row r="92" spans="1:6" ht="12.75" customHeight="1" x14ac:dyDescent="0.2">
      <c r="A92" s="63">
        <v>6421</v>
      </c>
      <c r="B92" s="64" t="s">
        <v>234</v>
      </c>
      <c r="C92" s="247" t="s">
        <v>235</v>
      </c>
      <c r="D92" s="194">
        <v>95.56</v>
      </c>
      <c r="E92" s="194"/>
      <c r="F92" s="45">
        <f t="shared" si="0"/>
        <v>0</v>
      </c>
    </row>
    <row r="93" spans="1:6" ht="12.75" customHeight="1" x14ac:dyDescent="0.2">
      <c r="A93" s="63">
        <v>6422</v>
      </c>
      <c r="B93" s="64" t="s">
        <v>236</v>
      </c>
      <c r="C93" s="247" t="s">
        <v>237</v>
      </c>
      <c r="D93" s="194">
        <v>31147.61</v>
      </c>
      <c r="E93" s="194">
        <v>20640.080000000002</v>
      </c>
      <c r="F93" s="45">
        <f t="shared" si="0"/>
        <v>66.265373169883674</v>
      </c>
    </row>
    <row r="94" spans="1:6" ht="12.75" customHeight="1" x14ac:dyDescent="0.2">
      <c r="A94" s="63">
        <v>6423</v>
      </c>
      <c r="B94" s="64" t="s">
        <v>238</v>
      </c>
      <c r="C94" s="247" t="s">
        <v>239</v>
      </c>
      <c r="D94" s="194">
        <v>28036.400000000001</v>
      </c>
      <c r="E94" s="194">
        <v>25544.54</v>
      </c>
      <c r="F94" s="45">
        <f t="shared" si="0"/>
        <v>91.112054329371816</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c r="E97" s="194">
        <v>927.5</v>
      </c>
      <c r="F97" s="45" t="str">
        <f t="shared" si="0"/>
        <v>-</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191842.95</v>
      </c>
      <c r="E106" s="60">
        <f>E107+E112+E120+E124</f>
        <v>126418.71</v>
      </c>
      <c r="F106" s="45">
        <f t="shared" si="0"/>
        <v>65.896979795191839</v>
      </c>
    </row>
    <row r="107" spans="1:6" ht="12.75" customHeight="1" x14ac:dyDescent="0.2">
      <c r="A107" s="63">
        <v>651</v>
      </c>
      <c r="B107" s="64" t="s">
        <v>264</v>
      </c>
      <c r="C107" s="247" t="s">
        <v>265</v>
      </c>
      <c r="D107" s="60">
        <f t="shared" ref="D107:E107" si="19">SUM(D108:D111)</f>
        <v>1022.57</v>
      </c>
      <c r="E107" s="60">
        <f t="shared" si="19"/>
        <v>1302.72</v>
      </c>
      <c r="F107" s="45">
        <f t="shared" si="0"/>
        <v>127.39665744154433</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0</v>
      </c>
      <c r="E109" s="194">
        <v>0</v>
      </c>
      <c r="F109" s="45" t="str">
        <f t="shared" si="0"/>
        <v>-</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1022.57</v>
      </c>
      <c r="E111" s="194">
        <v>1302.72</v>
      </c>
      <c r="F111" s="45">
        <f t="shared" si="0"/>
        <v>127.39665744154433</v>
      </c>
    </row>
    <row r="112" spans="1:6" ht="12.75" customHeight="1" x14ac:dyDescent="0.2">
      <c r="A112" s="63">
        <v>652</v>
      </c>
      <c r="B112" s="64" t="s">
        <v>274</v>
      </c>
      <c r="C112" s="247" t="s">
        <v>275</v>
      </c>
      <c r="D112" s="60">
        <f t="shared" ref="D112:E112" si="20">SUM(D113:D119)</f>
        <v>131453.38</v>
      </c>
      <c r="E112" s="60">
        <f t="shared" si="20"/>
        <v>72226.570000000007</v>
      </c>
      <c r="F112" s="45">
        <f t="shared" si="0"/>
        <v>54.944627517375366</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381.59</v>
      </c>
      <c r="E114" s="194"/>
      <c r="F114" s="45">
        <f t="shared" si="0"/>
        <v>0</v>
      </c>
    </row>
    <row r="115" spans="1:6" ht="12.75" customHeight="1" x14ac:dyDescent="0.2">
      <c r="A115" s="63">
        <v>6524</v>
      </c>
      <c r="B115" s="64" t="s">
        <v>280</v>
      </c>
      <c r="C115" s="247" t="s">
        <v>281</v>
      </c>
      <c r="D115" s="194">
        <v>116069.65</v>
      </c>
      <c r="E115" s="194">
        <v>59141.33</v>
      </c>
      <c r="F115" s="45">
        <f t="shared" si="0"/>
        <v>50.953311223045816</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15002.14</v>
      </c>
      <c r="E117" s="194">
        <v>13085.24</v>
      </c>
      <c r="F117" s="45">
        <f t="shared" si="0"/>
        <v>87.222489591484958</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59367</v>
      </c>
      <c r="E120" s="60">
        <f t="shared" si="21"/>
        <v>52889.42</v>
      </c>
      <c r="F120" s="45">
        <f t="shared" si="0"/>
        <v>89.088921454680204</v>
      </c>
    </row>
    <row r="121" spans="1:6" ht="12.75" customHeight="1" x14ac:dyDescent="0.2">
      <c r="A121" s="63">
        <v>6531</v>
      </c>
      <c r="B121" s="64" t="s">
        <v>292</v>
      </c>
      <c r="C121" s="247" t="s">
        <v>293</v>
      </c>
      <c r="D121" s="194">
        <v>11731.41</v>
      </c>
      <c r="E121" s="194">
        <v>6079.71</v>
      </c>
      <c r="F121" s="45">
        <f t="shared" si="0"/>
        <v>51.824205274557791</v>
      </c>
    </row>
    <row r="122" spans="1:6" ht="12.75" customHeight="1" x14ac:dyDescent="0.2">
      <c r="A122" s="63">
        <v>6532</v>
      </c>
      <c r="B122" s="64" t="s">
        <v>294</v>
      </c>
      <c r="C122" s="247" t="s">
        <v>295</v>
      </c>
      <c r="D122" s="194">
        <v>47635.59</v>
      </c>
      <c r="E122" s="194">
        <v>46809.71</v>
      </c>
      <c r="F122" s="45">
        <f t="shared" si="0"/>
        <v>98.266254285923623</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6800</v>
      </c>
      <c r="E125" s="60">
        <f t="shared" si="22"/>
        <v>0</v>
      </c>
      <c r="F125" s="45">
        <f t="shared" si="0"/>
        <v>0</v>
      </c>
    </row>
    <row r="126" spans="1:6" ht="12.75" customHeight="1" x14ac:dyDescent="0.2">
      <c r="A126" s="63">
        <v>661</v>
      </c>
      <c r="B126" s="65" t="s">
        <v>302</v>
      </c>
      <c r="C126" s="247" t="s">
        <v>303</v>
      </c>
      <c r="D126" s="60">
        <f t="shared" ref="D126:E126" si="23">SUM(D127:D128)</f>
        <v>0</v>
      </c>
      <c r="E126" s="60">
        <f t="shared" si="23"/>
        <v>0</v>
      </c>
      <c r="F126" s="45" t="str">
        <f t="shared" si="0"/>
        <v>-</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0</v>
      </c>
      <c r="E128" s="194">
        <v>0</v>
      </c>
      <c r="F128" s="45" t="str">
        <f t="shared" si="0"/>
        <v>-</v>
      </c>
    </row>
    <row r="129" spans="1:6" ht="36" x14ac:dyDescent="0.2">
      <c r="A129" s="63">
        <v>663</v>
      </c>
      <c r="B129" s="182" t="s">
        <v>308</v>
      </c>
      <c r="C129" s="247" t="s">
        <v>309</v>
      </c>
      <c r="D129" s="60">
        <f t="shared" ref="D129:E129" si="24">SUM(D130:D133)</f>
        <v>6800</v>
      </c>
      <c r="E129" s="60">
        <f t="shared" si="24"/>
        <v>0</v>
      </c>
      <c r="F129" s="45">
        <f t="shared" si="0"/>
        <v>0</v>
      </c>
    </row>
    <row r="130" spans="1:6" ht="12.75" customHeight="1" x14ac:dyDescent="0.2">
      <c r="A130" s="63">
        <v>6631</v>
      </c>
      <c r="B130" s="65" t="s">
        <v>310</v>
      </c>
      <c r="C130" s="247" t="s">
        <v>311</v>
      </c>
      <c r="D130" s="194">
        <v>6800</v>
      </c>
      <c r="E130" s="194"/>
      <c r="F130" s="45">
        <f t="shared" si="0"/>
        <v>0</v>
      </c>
    </row>
    <row r="131" spans="1:6" ht="12.75" customHeight="1" x14ac:dyDescent="0.2">
      <c r="A131" s="63">
        <v>6632</v>
      </c>
      <c r="B131" s="182" t="s">
        <v>312</v>
      </c>
      <c r="C131" s="247" t="s">
        <v>313</v>
      </c>
      <c r="D131" s="194">
        <v>0</v>
      </c>
      <c r="E131" s="194">
        <v>0</v>
      </c>
      <c r="F131" s="45" t="str">
        <f t="shared" si="0"/>
        <v>-</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0</v>
      </c>
      <c r="E140" s="60">
        <f t="shared" si="28"/>
        <v>1853.81</v>
      </c>
      <c r="F140" s="45" t="str">
        <f t="shared" si="26"/>
        <v>-</v>
      </c>
    </row>
    <row r="141" spans="1:6" ht="12.75" customHeight="1" x14ac:dyDescent="0.2">
      <c r="A141" s="63">
        <v>681</v>
      </c>
      <c r="B141" s="65" t="s">
        <v>332</v>
      </c>
      <c r="C141" s="247" t="s">
        <v>333</v>
      </c>
      <c r="D141" s="60">
        <f t="shared" ref="D141:E141" si="29">SUM(D142:D150)</f>
        <v>0</v>
      </c>
      <c r="E141" s="60">
        <f t="shared" si="29"/>
        <v>0</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c r="E151" s="194">
        <v>1853.81</v>
      </c>
      <c r="F151" s="45" t="str">
        <f t="shared" si="26"/>
        <v>-</v>
      </c>
    </row>
    <row r="152" spans="1:6" ht="12.75" customHeight="1" x14ac:dyDescent="0.2">
      <c r="A152" s="63">
        <v>3</v>
      </c>
      <c r="B152" s="64" t="s">
        <v>354</v>
      </c>
      <c r="C152" s="247" t="s">
        <v>60</v>
      </c>
      <c r="D152" s="60">
        <f>D153+D164+D202+D221+D230+D262+D273</f>
        <v>855930.13</v>
      </c>
      <c r="E152" s="60">
        <f>E153+E164+E202+E221+E230+E262+E273</f>
        <v>944598.66</v>
      </c>
      <c r="F152" s="45">
        <f t="shared" si="26"/>
        <v>110.35931869812785</v>
      </c>
    </row>
    <row r="153" spans="1:6" ht="12.75" customHeight="1" x14ac:dyDescent="0.2">
      <c r="A153" s="63">
        <v>31</v>
      </c>
      <c r="B153" s="64" t="s">
        <v>355</v>
      </c>
      <c r="C153" s="247" t="s">
        <v>356</v>
      </c>
      <c r="D153" s="60">
        <f t="shared" ref="D153:E153" si="30">D154+D159+D160</f>
        <v>255634.67</v>
      </c>
      <c r="E153" s="60">
        <f t="shared" si="30"/>
        <v>356074.69</v>
      </c>
      <c r="F153" s="45">
        <f t="shared" si="26"/>
        <v>139.29045305161463</v>
      </c>
    </row>
    <row r="154" spans="1:6" ht="12.75" customHeight="1" x14ac:dyDescent="0.2">
      <c r="A154" s="63">
        <v>311</v>
      </c>
      <c r="B154" s="64" t="s">
        <v>357</v>
      </c>
      <c r="C154" s="247" t="s">
        <v>358</v>
      </c>
      <c r="D154" s="60">
        <f t="shared" ref="D154:E154" si="31">SUM(D155:D158)</f>
        <v>203191.19</v>
      </c>
      <c r="E154" s="60">
        <f t="shared" si="31"/>
        <v>290012.64</v>
      </c>
      <c r="F154" s="45">
        <f t="shared" si="26"/>
        <v>142.72894410431871</v>
      </c>
    </row>
    <row r="155" spans="1:6" ht="12.75" customHeight="1" x14ac:dyDescent="0.2">
      <c r="A155" s="63">
        <v>3111</v>
      </c>
      <c r="B155" s="64" t="s">
        <v>359</v>
      </c>
      <c r="C155" s="247" t="s">
        <v>360</v>
      </c>
      <c r="D155" s="194">
        <v>202831.82</v>
      </c>
      <c r="E155" s="194">
        <v>289956.55</v>
      </c>
      <c r="F155" s="45">
        <f t="shared" si="26"/>
        <v>142.954172575092</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359.37</v>
      </c>
      <c r="E157" s="194">
        <v>56.09</v>
      </c>
      <c r="F157" s="45">
        <f t="shared" si="26"/>
        <v>15.607869326877591</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18518.78</v>
      </c>
      <c r="E159" s="194">
        <v>18210</v>
      </c>
      <c r="F159" s="45">
        <f t="shared" si="26"/>
        <v>98.332611543525019</v>
      </c>
    </row>
    <row r="160" spans="1:6" ht="12.75" customHeight="1" x14ac:dyDescent="0.2">
      <c r="A160" s="63">
        <v>313</v>
      </c>
      <c r="B160" s="65" t="s">
        <v>369</v>
      </c>
      <c r="C160" s="247" t="s">
        <v>370</v>
      </c>
      <c r="D160" s="60">
        <f t="shared" ref="D160:E160" si="32">SUM(D161:D163)</f>
        <v>33924.700000000004</v>
      </c>
      <c r="E160" s="60">
        <f t="shared" si="32"/>
        <v>47852.05</v>
      </c>
      <c r="F160" s="45">
        <f t="shared" si="26"/>
        <v>141.05371602401789</v>
      </c>
    </row>
    <row r="161" spans="1:6" ht="12.75" customHeight="1" x14ac:dyDescent="0.2">
      <c r="A161" s="63">
        <v>3131</v>
      </c>
      <c r="B161" s="65" t="s">
        <v>371</v>
      </c>
      <c r="C161" s="247" t="s">
        <v>372</v>
      </c>
      <c r="D161" s="194">
        <v>398.05</v>
      </c>
      <c r="E161" s="194"/>
      <c r="F161" s="45">
        <f t="shared" si="26"/>
        <v>0</v>
      </c>
    </row>
    <row r="162" spans="1:6" ht="12.75" customHeight="1" x14ac:dyDescent="0.2">
      <c r="A162" s="63">
        <v>3132</v>
      </c>
      <c r="B162" s="65" t="s">
        <v>373</v>
      </c>
      <c r="C162" s="247" t="s">
        <v>374</v>
      </c>
      <c r="D162" s="194">
        <v>33526.65</v>
      </c>
      <c r="E162" s="194">
        <v>47852.05</v>
      </c>
      <c r="F162" s="45">
        <f t="shared" si="26"/>
        <v>142.72839666354974</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365890.1700000001</v>
      </c>
      <c r="E164" s="60">
        <f>E165+E170+E178+E188+E189+E194</f>
        <v>324308.04000000004</v>
      </c>
      <c r="F164" s="45">
        <f t="shared" si="26"/>
        <v>88.635351969144168</v>
      </c>
    </row>
    <row r="165" spans="1:6" ht="12.75" customHeight="1" x14ac:dyDescent="0.2">
      <c r="A165" s="63">
        <v>321</v>
      </c>
      <c r="B165" s="64" t="s">
        <v>379</v>
      </c>
      <c r="C165" s="247" t="s">
        <v>380</v>
      </c>
      <c r="D165" s="60">
        <f t="shared" ref="D165:E165" si="33">SUM(D166:D169)</f>
        <v>8533.9</v>
      </c>
      <c r="E165" s="60">
        <f t="shared" si="33"/>
        <v>10482.709999999999</v>
      </c>
      <c r="F165" s="45">
        <f t="shared" si="26"/>
        <v>122.83610072768604</v>
      </c>
    </row>
    <row r="166" spans="1:6" ht="12.75" customHeight="1" x14ac:dyDescent="0.2">
      <c r="A166" s="63">
        <v>3211</v>
      </c>
      <c r="B166" s="64" t="s">
        <v>381</v>
      </c>
      <c r="C166" s="247" t="s">
        <v>382</v>
      </c>
      <c r="D166" s="194">
        <v>585.76</v>
      </c>
      <c r="E166" s="194">
        <v>708</v>
      </c>
      <c r="F166" s="45">
        <f t="shared" si="26"/>
        <v>120.86861513247746</v>
      </c>
    </row>
    <row r="167" spans="1:6" ht="12.75" customHeight="1" x14ac:dyDescent="0.2">
      <c r="A167" s="63">
        <v>3212</v>
      </c>
      <c r="B167" s="64" t="s">
        <v>383</v>
      </c>
      <c r="C167" s="247" t="s">
        <v>384</v>
      </c>
      <c r="D167" s="194">
        <v>3296.19</v>
      </c>
      <c r="E167" s="194">
        <v>3940.43</v>
      </c>
      <c r="F167" s="45">
        <f t="shared" si="26"/>
        <v>119.54498982158188</v>
      </c>
    </row>
    <row r="168" spans="1:6" ht="12.75" customHeight="1" x14ac:dyDescent="0.2">
      <c r="A168" s="63">
        <v>3213</v>
      </c>
      <c r="B168" s="64" t="s">
        <v>385</v>
      </c>
      <c r="C168" s="247" t="s">
        <v>386</v>
      </c>
      <c r="D168" s="194">
        <v>1157.5</v>
      </c>
      <c r="E168" s="194">
        <v>383.75</v>
      </c>
      <c r="F168" s="45">
        <f t="shared" si="26"/>
        <v>33.153347732181423</v>
      </c>
    </row>
    <row r="169" spans="1:6" ht="12.75" customHeight="1" x14ac:dyDescent="0.2">
      <c r="A169" s="63">
        <v>3214</v>
      </c>
      <c r="B169" s="64" t="s">
        <v>387</v>
      </c>
      <c r="C169" s="247" t="s">
        <v>388</v>
      </c>
      <c r="D169" s="194">
        <v>3494.45</v>
      </c>
      <c r="E169" s="194">
        <v>5450.53</v>
      </c>
      <c r="F169" s="45">
        <f t="shared" si="26"/>
        <v>155.97676315299975</v>
      </c>
    </row>
    <row r="170" spans="1:6" ht="12.75" customHeight="1" x14ac:dyDescent="0.2">
      <c r="A170" s="63">
        <v>322</v>
      </c>
      <c r="B170" s="64" t="s">
        <v>389</v>
      </c>
      <c r="C170" s="247" t="s">
        <v>390</v>
      </c>
      <c r="D170" s="60">
        <f t="shared" ref="D170:E170" si="34">SUM(D171:D177)</f>
        <v>63323.49</v>
      </c>
      <c r="E170" s="60">
        <f t="shared" si="34"/>
        <v>70279.97</v>
      </c>
      <c r="F170" s="45">
        <f t="shared" si="26"/>
        <v>110.98562318659317</v>
      </c>
    </row>
    <row r="171" spans="1:6" ht="12.75" customHeight="1" x14ac:dyDescent="0.2">
      <c r="A171" s="63">
        <v>3221</v>
      </c>
      <c r="B171" s="64" t="s">
        <v>391</v>
      </c>
      <c r="C171" s="247" t="s">
        <v>392</v>
      </c>
      <c r="D171" s="194">
        <v>9912.2199999999993</v>
      </c>
      <c r="E171" s="194">
        <v>13701.85</v>
      </c>
      <c r="F171" s="45">
        <f t="shared" si="26"/>
        <v>138.2318996148189</v>
      </c>
    </row>
    <row r="172" spans="1:6" ht="12.75" customHeight="1" x14ac:dyDescent="0.2">
      <c r="A172" s="63">
        <v>3222</v>
      </c>
      <c r="B172" s="64" t="s">
        <v>393</v>
      </c>
      <c r="C172" s="247" t="s">
        <v>394</v>
      </c>
      <c r="D172" s="194">
        <v>8546.5400000000009</v>
      </c>
      <c r="E172" s="194">
        <v>8125.72</v>
      </c>
      <c r="F172" s="45">
        <f t="shared" si="26"/>
        <v>95.076136073779566</v>
      </c>
    </row>
    <row r="173" spans="1:6" ht="12.75" customHeight="1" x14ac:dyDescent="0.2">
      <c r="A173" s="63">
        <v>3223</v>
      </c>
      <c r="B173" s="65" t="s">
        <v>395</v>
      </c>
      <c r="C173" s="247" t="s">
        <v>396</v>
      </c>
      <c r="D173" s="194">
        <v>29266.38</v>
      </c>
      <c r="E173" s="194">
        <v>29281.02</v>
      </c>
      <c r="F173" s="45">
        <f t="shared" si="26"/>
        <v>100.05002326902064</v>
      </c>
    </row>
    <row r="174" spans="1:6" ht="12.75" customHeight="1" x14ac:dyDescent="0.2">
      <c r="A174" s="63">
        <v>3224</v>
      </c>
      <c r="B174" s="65" t="s">
        <v>397</v>
      </c>
      <c r="C174" s="247" t="s">
        <v>398</v>
      </c>
      <c r="D174" s="194">
        <v>12082.17</v>
      </c>
      <c r="E174" s="194">
        <v>14407.93</v>
      </c>
      <c r="F174" s="45">
        <f t="shared" si="26"/>
        <v>119.24952222986434</v>
      </c>
    </row>
    <row r="175" spans="1:6" ht="12.75" customHeight="1" x14ac:dyDescent="0.2">
      <c r="A175" s="63">
        <v>3225</v>
      </c>
      <c r="B175" s="65" t="s">
        <v>399</v>
      </c>
      <c r="C175" s="247" t="s">
        <v>400</v>
      </c>
      <c r="D175" s="194">
        <v>2836.1</v>
      </c>
      <c r="E175" s="194">
        <v>3539.1</v>
      </c>
      <c r="F175" s="45">
        <f t="shared" si="26"/>
        <v>124.78756038221502</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680.08</v>
      </c>
      <c r="E177" s="194">
        <v>1224.3499999999999</v>
      </c>
      <c r="F177" s="45">
        <f t="shared" si="26"/>
        <v>180.03029055405244</v>
      </c>
    </row>
    <row r="178" spans="1:6" ht="12.75" customHeight="1" x14ac:dyDescent="0.2">
      <c r="A178" s="63">
        <v>323</v>
      </c>
      <c r="B178" s="65" t="s">
        <v>405</v>
      </c>
      <c r="C178" s="247" t="s">
        <v>406</v>
      </c>
      <c r="D178" s="60">
        <f t="shared" ref="D178:E178" si="35">SUM(D179:D187)</f>
        <v>272701.19000000006</v>
      </c>
      <c r="E178" s="60">
        <f t="shared" si="35"/>
        <v>188946.23000000004</v>
      </c>
      <c r="F178" s="45">
        <f t="shared" si="26"/>
        <v>69.286910702516565</v>
      </c>
    </row>
    <row r="179" spans="1:6" ht="12.75" customHeight="1" x14ac:dyDescent="0.2">
      <c r="A179" s="63">
        <v>3231</v>
      </c>
      <c r="B179" s="65" t="s">
        <v>407</v>
      </c>
      <c r="C179" s="247" t="s">
        <v>408</v>
      </c>
      <c r="D179" s="194">
        <v>9185.7199999999993</v>
      </c>
      <c r="E179" s="194">
        <v>3248.72</v>
      </c>
      <c r="F179" s="45">
        <f t="shared" si="26"/>
        <v>35.367069756099681</v>
      </c>
    </row>
    <row r="180" spans="1:6" ht="12.75" customHeight="1" x14ac:dyDescent="0.2">
      <c r="A180" s="63">
        <v>3232</v>
      </c>
      <c r="B180" s="65" t="s">
        <v>409</v>
      </c>
      <c r="C180" s="247" t="s">
        <v>410</v>
      </c>
      <c r="D180" s="194">
        <v>56682.94</v>
      </c>
      <c r="E180" s="194">
        <v>52065.38</v>
      </c>
      <c r="F180" s="45">
        <f t="shared" si="26"/>
        <v>91.85370413037856</v>
      </c>
    </row>
    <row r="181" spans="1:6" ht="12.75" customHeight="1" x14ac:dyDescent="0.2">
      <c r="A181" s="63">
        <v>3233</v>
      </c>
      <c r="B181" s="65" t="s">
        <v>411</v>
      </c>
      <c r="C181" s="247" t="s">
        <v>412</v>
      </c>
      <c r="D181" s="194">
        <v>6646.19</v>
      </c>
      <c r="E181" s="194">
        <v>10335.85</v>
      </c>
      <c r="F181" s="45">
        <f t="shared" si="26"/>
        <v>155.51541559901239</v>
      </c>
    </row>
    <row r="182" spans="1:6" ht="12.75" customHeight="1" x14ac:dyDescent="0.2">
      <c r="A182" s="63">
        <v>3234</v>
      </c>
      <c r="B182" s="65" t="s">
        <v>413</v>
      </c>
      <c r="C182" s="247" t="s">
        <v>414</v>
      </c>
      <c r="D182" s="194">
        <v>96624.11</v>
      </c>
      <c r="E182" s="194">
        <v>36056.120000000003</v>
      </c>
      <c r="F182" s="45">
        <f t="shared" si="26"/>
        <v>37.315862469522358</v>
      </c>
    </row>
    <row r="183" spans="1:6" ht="12.75" customHeight="1" x14ac:dyDescent="0.2">
      <c r="A183" s="63">
        <v>3235</v>
      </c>
      <c r="B183" s="64" t="s">
        <v>415</v>
      </c>
      <c r="C183" s="247" t="s">
        <v>416</v>
      </c>
      <c r="D183" s="194">
        <v>7689.71</v>
      </c>
      <c r="E183" s="194">
        <v>6408.46</v>
      </c>
      <c r="F183" s="45">
        <f t="shared" si="26"/>
        <v>83.338123284233092</v>
      </c>
    </row>
    <row r="184" spans="1:6" ht="12.75" customHeight="1" x14ac:dyDescent="0.2">
      <c r="A184" s="63">
        <v>3236</v>
      </c>
      <c r="B184" s="64" t="s">
        <v>417</v>
      </c>
      <c r="C184" s="247" t="s">
        <v>418</v>
      </c>
      <c r="D184" s="194">
        <v>3223.15</v>
      </c>
      <c r="E184" s="194">
        <v>14406.94</v>
      </c>
      <c r="F184" s="45">
        <f t="shared" si="26"/>
        <v>446.98323069047359</v>
      </c>
    </row>
    <row r="185" spans="1:6" ht="12.75" customHeight="1" x14ac:dyDescent="0.2">
      <c r="A185" s="63">
        <v>3237</v>
      </c>
      <c r="B185" s="64" t="s">
        <v>419</v>
      </c>
      <c r="C185" s="247" t="s">
        <v>420</v>
      </c>
      <c r="D185" s="194">
        <v>68851.210000000006</v>
      </c>
      <c r="E185" s="194">
        <v>36551.620000000003</v>
      </c>
      <c r="F185" s="45">
        <f t="shared" si="26"/>
        <v>53.087839705358839</v>
      </c>
    </row>
    <row r="186" spans="1:6" ht="12.75" customHeight="1" x14ac:dyDescent="0.2">
      <c r="A186" s="63">
        <v>3238</v>
      </c>
      <c r="B186" s="64" t="s">
        <v>421</v>
      </c>
      <c r="C186" s="247" t="s">
        <v>422</v>
      </c>
      <c r="D186" s="194">
        <v>15673.57</v>
      </c>
      <c r="E186" s="194">
        <v>22748.5</v>
      </c>
      <c r="F186" s="45">
        <f t="shared" si="26"/>
        <v>145.13923758275874</v>
      </c>
    </row>
    <row r="187" spans="1:6" ht="12.75" customHeight="1" x14ac:dyDescent="0.2">
      <c r="A187" s="63">
        <v>3239</v>
      </c>
      <c r="B187" s="64" t="s">
        <v>423</v>
      </c>
      <c r="C187" s="247" t="s">
        <v>424</v>
      </c>
      <c r="D187" s="194">
        <v>8124.59</v>
      </c>
      <c r="E187" s="194">
        <v>7124.64</v>
      </c>
      <c r="F187" s="45">
        <f t="shared" si="26"/>
        <v>87.692302011547667</v>
      </c>
    </row>
    <row r="188" spans="1:6" ht="12.75" customHeight="1" x14ac:dyDescent="0.2">
      <c r="A188" s="63">
        <v>324</v>
      </c>
      <c r="B188" s="64" t="s">
        <v>425</v>
      </c>
      <c r="C188" s="247" t="s">
        <v>426</v>
      </c>
      <c r="D188" s="194">
        <v>0</v>
      </c>
      <c r="E188" s="194">
        <v>0</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21331.59</v>
      </c>
      <c r="E194" s="60">
        <f t="shared" si="36"/>
        <v>54599.130000000005</v>
      </c>
      <c r="F194" s="45">
        <f t="shared" si="26"/>
        <v>255.95433814357017</v>
      </c>
    </row>
    <row r="195" spans="1:6" ht="12.75" customHeight="1" x14ac:dyDescent="0.2">
      <c r="A195" s="63">
        <v>3291</v>
      </c>
      <c r="B195" s="183" t="s">
        <v>439</v>
      </c>
      <c r="C195" s="247" t="s">
        <v>440</v>
      </c>
      <c r="D195" s="194">
        <v>4118.47</v>
      </c>
      <c r="E195" s="194">
        <v>20379.46</v>
      </c>
      <c r="F195" s="45">
        <f t="shared" si="26"/>
        <v>494.83084737778825</v>
      </c>
    </row>
    <row r="196" spans="1:6" ht="12.75" customHeight="1" x14ac:dyDescent="0.2">
      <c r="A196" s="63">
        <v>3292</v>
      </c>
      <c r="B196" s="64" t="s">
        <v>441</v>
      </c>
      <c r="C196" s="247" t="s">
        <v>442</v>
      </c>
      <c r="D196" s="194">
        <v>3677.41</v>
      </c>
      <c r="E196" s="194">
        <v>5341.61</v>
      </c>
      <c r="F196" s="45">
        <f t="shared" si="26"/>
        <v>145.25467652505429</v>
      </c>
    </row>
    <row r="197" spans="1:6" ht="12.75" customHeight="1" x14ac:dyDescent="0.2">
      <c r="A197" s="63">
        <v>3293</v>
      </c>
      <c r="B197" s="64" t="s">
        <v>443</v>
      </c>
      <c r="C197" s="247" t="s">
        <v>444</v>
      </c>
      <c r="D197" s="194">
        <v>6497.44</v>
      </c>
      <c r="E197" s="194">
        <v>8031.43</v>
      </c>
      <c r="F197" s="45">
        <f t="shared" si="26"/>
        <v>123.60914452461277</v>
      </c>
    </row>
    <row r="198" spans="1:6" ht="12.75" customHeight="1" x14ac:dyDescent="0.2">
      <c r="A198" s="63">
        <v>3294</v>
      </c>
      <c r="B198" s="64" t="s">
        <v>445</v>
      </c>
      <c r="C198" s="247" t="s">
        <v>446</v>
      </c>
      <c r="D198" s="194">
        <v>617.76</v>
      </c>
      <c r="E198" s="194">
        <v>617.76</v>
      </c>
      <c r="F198" s="45">
        <f t="shared" si="26"/>
        <v>100</v>
      </c>
    </row>
    <row r="199" spans="1:6" ht="12.75" customHeight="1" x14ac:dyDescent="0.2">
      <c r="A199" s="63">
        <v>3295</v>
      </c>
      <c r="B199" s="64" t="s">
        <v>447</v>
      </c>
      <c r="C199" s="247" t="s">
        <v>448</v>
      </c>
      <c r="D199" s="194">
        <v>183.57</v>
      </c>
      <c r="E199" s="194">
        <v>181.72</v>
      </c>
      <c r="F199" s="45">
        <f t="shared" si="26"/>
        <v>98.992210056109386</v>
      </c>
    </row>
    <row r="200" spans="1:6" ht="12.75" customHeight="1" x14ac:dyDescent="0.2">
      <c r="A200" s="63" t="s">
        <v>449</v>
      </c>
      <c r="B200" s="64" t="s">
        <v>450</v>
      </c>
      <c r="C200" s="247" t="s">
        <v>449</v>
      </c>
      <c r="D200" s="194">
        <v>0</v>
      </c>
      <c r="E200" s="194">
        <v>0</v>
      </c>
      <c r="F200" s="45" t="str">
        <f t="shared" si="26"/>
        <v>-</v>
      </c>
    </row>
    <row r="201" spans="1:6" ht="12.75" customHeight="1" x14ac:dyDescent="0.2">
      <c r="A201" s="63">
        <v>3299</v>
      </c>
      <c r="B201" s="64" t="s">
        <v>451</v>
      </c>
      <c r="C201" s="247" t="s">
        <v>452</v>
      </c>
      <c r="D201" s="194">
        <v>6236.94</v>
      </c>
      <c r="E201" s="194">
        <v>20047.150000000001</v>
      </c>
      <c r="F201" s="45">
        <f t="shared" si="26"/>
        <v>321.42605187800433</v>
      </c>
    </row>
    <row r="202" spans="1:6" ht="12.75" customHeight="1" x14ac:dyDescent="0.2">
      <c r="A202" s="63">
        <v>34</v>
      </c>
      <c r="B202" s="183" t="s">
        <v>453</v>
      </c>
      <c r="C202" s="247" t="s">
        <v>454</v>
      </c>
      <c r="D202" s="60">
        <f t="shared" ref="D202:E202" si="37">D203+D208+D216</f>
        <v>3692.7799999999997</v>
      </c>
      <c r="E202" s="60">
        <f t="shared" si="37"/>
        <v>3900.03</v>
      </c>
      <c r="F202" s="45">
        <f t="shared" si="26"/>
        <v>105.61230292625071</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135.16</v>
      </c>
      <c r="E208" s="60">
        <f t="shared" si="39"/>
        <v>121.19</v>
      </c>
      <c r="F208" s="45">
        <f t="shared" si="26"/>
        <v>89.664101805267819</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133.34</v>
      </c>
      <c r="E210" s="194">
        <v>121.19</v>
      </c>
      <c r="F210" s="45">
        <f t="shared" si="26"/>
        <v>90.88795560221989</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1.82</v>
      </c>
      <c r="E212" s="194"/>
      <c r="F212" s="45">
        <f t="shared" si="26"/>
        <v>0</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3557.62</v>
      </c>
      <c r="E216" s="60">
        <f t="shared" si="40"/>
        <v>3778.84</v>
      </c>
      <c r="F216" s="45">
        <f t="shared" si="26"/>
        <v>106.218202056431</v>
      </c>
    </row>
    <row r="217" spans="1:6" ht="12.75" customHeight="1" x14ac:dyDescent="0.2">
      <c r="A217" s="63">
        <v>3431</v>
      </c>
      <c r="B217" s="182" t="s">
        <v>483</v>
      </c>
      <c r="C217" s="247" t="s">
        <v>484</v>
      </c>
      <c r="D217" s="194">
        <v>1691.19</v>
      </c>
      <c r="E217" s="194">
        <v>2059.87</v>
      </c>
      <c r="F217" s="45">
        <f t="shared" si="26"/>
        <v>121.8000342953778</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174.35</v>
      </c>
      <c r="E219" s="194">
        <v>94.67</v>
      </c>
      <c r="F219" s="45">
        <f t="shared" si="26"/>
        <v>54.298824204186978</v>
      </c>
    </row>
    <row r="220" spans="1:6" ht="12.75" customHeight="1" x14ac:dyDescent="0.2">
      <c r="A220" s="63">
        <v>3434</v>
      </c>
      <c r="B220" s="65" t="s">
        <v>489</v>
      </c>
      <c r="C220" s="247" t="s">
        <v>490</v>
      </c>
      <c r="D220" s="194">
        <v>1692.08</v>
      </c>
      <c r="E220" s="194">
        <v>1624.3</v>
      </c>
      <c r="F220" s="45">
        <f t="shared" si="26"/>
        <v>95.994279230296442</v>
      </c>
    </row>
    <row r="221" spans="1:6" ht="12.75" customHeight="1" x14ac:dyDescent="0.2">
      <c r="A221" s="63">
        <v>35</v>
      </c>
      <c r="B221" s="65" t="s">
        <v>491</v>
      </c>
      <c r="C221" s="247" t="s">
        <v>492</v>
      </c>
      <c r="D221" s="60">
        <f t="shared" ref="D221:E221" si="41">D222+D225+D229</f>
        <v>13833.36</v>
      </c>
      <c r="E221" s="60">
        <f t="shared" si="41"/>
        <v>13833.36</v>
      </c>
      <c r="F221" s="45">
        <f t="shared" si="26"/>
        <v>100</v>
      </c>
    </row>
    <row r="222" spans="1:6" ht="24" x14ac:dyDescent="0.2">
      <c r="A222" s="63">
        <v>351</v>
      </c>
      <c r="B222" s="65" t="s">
        <v>493</v>
      </c>
      <c r="C222" s="247" t="s">
        <v>494</v>
      </c>
      <c r="D222" s="60">
        <f t="shared" ref="D222:E222" si="42">SUM(D223:D224)</f>
        <v>0</v>
      </c>
      <c r="E222" s="60">
        <f t="shared" si="42"/>
        <v>0</v>
      </c>
      <c r="F222" s="45" t="str">
        <f t="shared" si="26"/>
        <v>-</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0</v>
      </c>
      <c r="E224" s="194">
        <v>0</v>
      </c>
      <c r="F224" s="45" t="str">
        <f t="shared" si="26"/>
        <v>-</v>
      </c>
    </row>
    <row r="225" spans="1:6" ht="36" x14ac:dyDescent="0.2">
      <c r="A225" s="63">
        <v>352</v>
      </c>
      <c r="B225" s="65" t="s">
        <v>499</v>
      </c>
      <c r="C225" s="247" t="s">
        <v>500</v>
      </c>
      <c r="D225" s="60">
        <f t="shared" ref="D225:E225" si="43">SUM(D226:D228)</f>
        <v>13833.36</v>
      </c>
      <c r="E225" s="60">
        <f t="shared" si="43"/>
        <v>13833.36</v>
      </c>
      <c r="F225" s="45">
        <f t="shared" si="26"/>
        <v>100</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13833.36</v>
      </c>
      <c r="E227" s="194">
        <v>13833.36</v>
      </c>
      <c r="F227" s="45">
        <f t="shared" si="26"/>
        <v>100</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76186.080000000002</v>
      </c>
      <c r="E230" s="60">
        <f>E231+E234+E237+E242+E246+E250+E254+E257</f>
        <v>81759.69</v>
      </c>
      <c r="F230" s="45">
        <f t="shared" ref="F230:F245" si="44">IF(D230&lt;&gt;0,IF(E230/D230&gt;=100,"&gt;&gt;100",E230/D230*100),"-")</f>
        <v>107.3157852458087</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75882.720000000001</v>
      </c>
      <c r="E237" s="60">
        <f t="shared" si="47"/>
        <v>81759.69</v>
      </c>
      <c r="F237" s="45">
        <f t="shared" si="44"/>
        <v>107.74480672279539</v>
      </c>
    </row>
    <row r="238" spans="1:6" ht="12" x14ac:dyDescent="0.2">
      <c r="A238" s="63">
        <v>3631</v>
      </c>
      <c r="B238" s="65" t="s">
        <v>525</v>
      </c>
      <c r="C238" s="247" t="s">
        <v>526</v>
      </c>
      <c r="D238" s="194">
        <v>75882.720000000001</v>
      </c>
      <c r="E238" s="194">
        <v>81759.69</v>
      </c>
      <c r="F238" s="45">
        <f t="shared" si="44"/>
        <v>107.74480672279539</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303.36</v>
      </c>
      <c r="E246" s="60">
        <f t="shared" si="48"/>
        <v>0</v>
      </c>
      <c r="F246" s="45">
        <f t="shared" ref="F246:F249" si="49">IF(D246&lt;&gt;0,IF(E246/D246&gt;=100,"&gt;&gt;100",E246/D246*100),"-")</f>
        <v>0</v>
      </c>
    </row>
    <row r="247" spans="1:6" ht="12.75" customHeight="1" x14ac:dyDescent="0.2">
      <c r="A247" s="63" t="s">
        <v>540</v>
      </c>
      <c r="B247" s="64" t="s">
        <v>541</v>
      </c>
      <c r="C247" s="247" t="s">
        <v>540</v>
      </c>
      <c r="D247" s="194">
        <v>303.36</v>
      </c>
      <c r="E247" s="194"/>
      <c r="F247" s="45">
        <f t="shared" si="49"/>
        <v>0</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31109.13</v>
      </c>
      <c r="E262" s="60">
        <f t="shared" si="55"/>
        <v>33799.85</v>
      </c>
      <c r="F262" s="45">
        <f t="shared" ref="F262:F268" si="56">IF(D262&lt;&gt;0,IF(E262/D262&gt;=100,"&gt;&gt;100",E262/D262*100),"-")</f>
        <v>108.64929363180519</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31109.13</v>
      </c>
      <c r="E269" s="60">
        <f t="shared" si="58"/>
        <v>33799.85</v>
      </c>
      <c r="F269" s="45">
        <f t="shared" ref="F269:F272" si="59">IF(D269&lt;&gt;0,IF(E269/D269&gt;=100,"&gt;&gt;100",E269/D269*100),"-")</f>
        <v>108.64929363180519</v>
      </c>
    </row>
    <row r="270" spans="1:6" ht="12.75" customHeight="1" x14ac:dyDescent="0.2">
      <c r="A270" s="63">
        <v>3721</v>
      </c>
      <c r="B270" s="65" t="s">
        <v>580</v>
      </c>
      <c r="C270" s="247" t="s">
        <v>581</v>
      </c>
      <c r="D270" s="194">
        <v>24076.77</v>
      </c>
      <c r="E270" s="194">
        <v>22859.17</v>
      </c>
      <c r="F270" s="45">
        <f t="shared" si="59"/>
        <v>94.942843246830861</v>
      </c>
    </row>
    <row r="271" spans="1:6" ht="12.75" customHeight="1" x14ac:dyDescent="0.2">
      <c r="A271" s="63">
        <v>3722</v>
      </c>
      <c r="B271" s="65" t="s">
        <v>582</v>
      </c>
      <c r="C271" s="247" t="s">
        <v>583</v>
      </c>
      <c r="D271" s="194">
        <v>7032.36</v>
      </c>
      <c r="E271" s="194">
        <v>10940.68</v>
      </c>
      <c r="F271" s="45">
        <f t="shared" si="59"/>
        <v>155.5762219226547</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109583.93999999999</v>
      </c>
      <c r="E273" s="60">
        <f t="shared" si="60"/>
        <v>130923</v>
      </c>
      <c r="F273" s="45">
        <f t="shared" ref="F273:F277" si="61">IF(D273&lt;&gt;0,IF(E273/D273&gt;=100,"&gt;&gt;100",E273/D273*100),"-")</f>
        <v>119.47279866009563</v>
      </c>
    </row>
    <row r="274" spans="1:6" ht="12.75" customHeight="1" x14ac:dyDescent="0.2">
      <c r="A274" s="63">
        <v>381</v>
      </c>
      <c r="B274" s="64" t="s">
        <v>588</v>
      </c>
      <c r="C274" s="247" t="s">
        <v>589</v>
      </c>
      <c r="D274" s="60">
        <f t="shared" ref="D274:E274" si="62">SUM(D275:D277)</f>
        <v>95449.62</v>
      </c>
      <c r="E274" s="60">
        <f t="shared" si="62"/>
        <v>123604.01</v>
      </c>
      <c r="F274" s="45">
        <f t="shared" si="61"/>
        <v>129.496597262514</v>
      </c>
    </row>
    <row r="275" spans="1:6" ht="12.75" customHeight="1" x14ac:dyDescent="0.2">
      <c r="A275" s="63">
        <v>3811</v>
      </c>
      <c r="B275" s="64" t="s">
        <v>590</v>
      </c>
      <c r="C275" s="247" t="s">
        <v>591</v>
      </c>
      <c r="D275" s="194">
        <v>95449.62</v>
      </c>
      <c r="E275" s="194">
        <v>123604.01</v>
      </c>
      <c r="F275" s="45">
        <f t="shared" si="61"/>
        <v>129.496597262514</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11300</v>
      </c>
      <c r="E278" s="60">
        <f t="shared" si="63"/>
        <v>0</v>
      </c>
      <c r="F278" s="45">
        <f t="shared" ref="F278:F282" si="64">IF(D278&lt;&gt;0,IF(E278/D278&gt;=100,"&gt;&gt;100",E278/D278*100),"-")</f>
        <v>0</v>
      </c>
    </row>
    <row r="279" spans="1:6" ht="12.75" customHeight="1" x14ac:dyDescent="0.2">
      <c r="A279" s="63">
        <v>3821</v>
      </c>
      <c r="B279" s="64" t="s">
        <v>598</v>
      </c>
      <c r="C279" s="247" t="s">
        <v>599</v>
      </c>
      <c r="D279" s="194">
        <v>11300</v>
      </c>
      <c r="E279" s="194"/>
      <c r="F279" s="45">
        <f t="shared" si="64"/>
        <v>0</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1327.23</v>
      </c>
      <c r="E283" s="60">
        <f t="shared" si="65"/>
        <v>0</v>
      </c>
      <c r="F283" s="45">
        <f t="shared" ref="F283:F294" si="66">IF(D283&lt;&gt;0,IF(E283/D283&gt;=100,"&gt;&gt;100",E283/D283*100),"-")</f>
        <v>0</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1327.23</v>
      </c>
      <c r="E288" s="194"/>
      <c r="F288" s="45">
        <f t="shared" si="66"/>
        <v>0</v>
      </c>
    </row>
    <row r="289" spans="1:6" ht="12.75" customHeight="1" x14ac:dyDescent="0.2">
      <c r="A289" s="63">
        <v>386</v>
      </c>
      <c r="B289" s="65" t="s">
        <v>617</v>
      </c>
      <c r="C289" s="247" t="s">
        <v>618</v>
      </c>
      <c r="D289" s="60">
        <f t="shared" ref="D289:E289" si="67">SUM(D290:D294)</f>
        <v>1507.09</v>
      </c>
      <c r="E289" s="60">
        <f t="shared" si="67"/>
        <v>7318.99</v>
      </c>
      <c r="F289" s="45">
        <f t="shared" si="66"/>
        <v>485.63722140018183</v>
      </c>
    </row>
    <row r="290" spans="1:6" ht="24" x14ac:dyDescent="0.2">
      <c r="A290" s="63">
        <v>3861</v>
      </c>
      <c r="B290" s="64" t="s">
        <v>619</v>
      </c>
      <c r="C290" s="247" t="s">
        <v>620</v>
      </c>
      <c r="D290" s="194">
        <v>1507.09</v>
      </c>
      <c r="E290" s="194">
        <v>7318.99</v>
      </c>
      <c r="F290" s="45">
        <f t="shared" si="66"/>
        <v>485.63722140018183</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855930.13</v>
      </c>
      <c r="E299" s="60">
        <f>E152-E297+E298</f>
        <v>944598.66</v>
      </c>
      <c r="F299" s="45">
        <f t="shared" si="68"/>
        <v>110.35931869812785</v>
      </c>
    </row>
    <row r="300" spans="1:6" ht="12.75" customHeight="1" x14ac:dyDescent="0.2">
      <c r="A300" s="63" t="s">
        <v>629</v>
      </c>
      <c r="B300" s="64" t="s">
        <v>640</v>
      </c>
      <c r="C300" s="247" t="s">
        <v>641</v>
      </c>
      <c r="D300" s="60">
        <f>IF(D6&gt;=D299,D6-D299,0)</f>
        <v>351810.28999999992</v>
      </c>
      <c r="E300" s="60">
        <f>IF(E6&gt;=E299,E6-E299,0)</f>
        <v>760037.13</v>
      </c>
      <c r="F300" s="45">
        <f t="shared" si="68"/>
        <v>216.03607159983872</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1307848.82</v>
      </c>
      <c r="E302" s="194">
        <v>0</v>
      </c>
      <c r="F302" s="45">
        <f t="shared" si="68"/>
        <v>0</v>
      </c>
    </row>
    <row r="303" spans="1:6" ht="12.75" customHeight="1" x14ac:dyDescent="0.2">
      <c r="A303" s="63">
        <v>92221</v>
      </c>
      <c r="B303" s="64" t="s">
        <v>646</v>
      </c>
      <c r="C303" s="247" t="s">
        <v>647</v>
      </c>
      <c r="D303" s="194">
        <v>0</v>
      </c>
      <c r="E303" s="194">
        <v>281962.53000000003</v>
      </c>
      <c r="F303" s="45" t="str">
        <f t="shared" si="68"/>
        <v>-</v>
      </c>
    </row>
    <row r="304" spans="1:6" ht="12.75" customHeight="1" x14ac:dyDescent="0.2">
      <c r="A304" s="63">
        <v>96</v>
      </c>
      <c r="B304" s="220" t="s">
        <v>648</v>
      </c>
      <c r="C304" s="247" t="s">
        <v>649</v>
      </c>
      <c r="D304" s="194">
        <v>204744.72</v>
      </c>
      <c r="E304" s="194">
        <v>287511.40000000002</v>
      </c>
      <c r="F304" s="45">
        <f t="shared" si="68"/>
        <v>140.42432937953174</v>
      </c>
    </row>
    <row r="305" spans="1:6" ht="12" x14ac:dyDescent="0.2">
      <c r="A305" s="63">
        <v>9661</v>
      </c>
      <c r="B305" s="220" t="s">
        <v>650</v>
      </c>
      <c r="C305" s="247" t="s">
        <v>651</v>
      </c>
      <c r="D305" s="194">
        <v>17.149999999999999</v>
      </c>
      <c r="E305" s="194">
        <v>17.149999999999999</v>
      </c>
      <c r="F305" s="45">
        <f t="shared" si="68"/>
        <v>100</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9" t="s">
        <v>654</v>
      </c>
      <c r="B307" s="380"/>
      <c r="C307" s="171"/>
      <c r="D307" s="43"/>
      <c r="E307" s="43"/>
      <c r="F307" s="44"/>
    </row>
    <row r="308" spans="1:6" ht="12.75" customHeight="1" x14ac:dyDescent="0.2">
      <c r="A308" s="63">
        <v>7</v>
      </c>
      <c r="B308" s="64" t="s">
        <v>655</v>
      </c>
      <c r="C308" s="247" t="s">
        <v>656</v>
      </c>
      <c r="D308" s="60">
        <f t="shared" ref="D308:E308" si="71">D309+D321+D354+D358</f>
        <v>1273.3699999999999</v>
      </c>
      <c r="E308" s="60">
        <f t="shared" si="71"/>
        <v>5522.62</v>
      </c>
      <c r="F308" s="45">
        <f t="shared" ref="F308:F428" si="72">IF(D308&lt;&gt;0,IF(E308/D308&gt;=100,"&gt;&gt;100",E308/D308*100),"-")</f>
        <v>433.70112378962915</v>
      </c>
    </row>
    <row r="309" spans="1:6" ht="12.75" customHeight="1" x14ac:dyDescent="0.2">
      <c r="A309" s="63">
        <v>71</v>
      </c>
      <c r="B309" s="64" t="s">
        <v>657</v>
      </c>
      <c r="C309" s="247" t="s">
        <v>658</v>
      </c>
      <c r="D309" s="60">
        <f t="shared" ref="D309:E309" si="73">D310+D314</f>
        <v>901</v>
      </c>
      <c r="E309" s="60">
        <f t="shared" si="73"/>
        <v>5005</v>
      </c>
      <c r="F309" s="45">
        <f t="shared" si="72"/>
        <v>555.49389567147614</v>
      </c>
    </row>
    <row r="310" spans="1:6" ht="24" x14ac:dyDescent="0.2">
      <c r="A310" s="63">
        <v>711</v>
      </c>
      <c r="B310" s="64" t="s">
        <v>659</v>
      </c>
      <c r="C310" s="247" t="s">
        <v>660</v>
      </c>
      <c r="D310" s="60">
        <f t="shared" ref="D310:E310" si="74">SUM(D311:D313)</f>
        <v>901</v>
      </c>
      <c r="E310" s="60">
        <f t="shared" si="74"/>
        <v>5005</v>
      </c>
      <c r="F310" s="45">
        <f t="shared" si="72"/>
        <v>555.49389567147614</v>
      </c>
    </row>
    <row r="311" spans="1:6" ht="12.75" customHeight="1" x14ac:dyDescent="0.2">
      <c r="A311" s="63">
        <v>7111</v>
      </c>
      <c r="B311" s="64" t="s">
        <v>661</v>
      </c>
      <c r="C311" s="247" t="s">
        <v>662</v>
      </c>
      <c r="D311" s="194">
        <v>901</v>
      </c>
      <c r="E311" s="194">
        <v>5005</v>
      </c>
      <c r="F311" s="45">
        <f t="shared" si="72"/>
        <v>555.49389567147614</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372.37</v>
      </c>
      <c r="E321" s="60">
        <f t="shared" si="76"/>
        <v>517.62</v>
      </c>
      <c r="F321" s="45">
        <f t="shared" si="72"/>
        <v>139.00690173751912</v>
      </c>
    </row>
    <row r="322" spans="1:6" ht="12.75" customHeight="1" x14ac:dyDescent="0.2">
      <c r="A322" s="63">
        <v>721</v>
      </c>
      <c r="B322" s="64" t="s">
        <v>683</v>
      </c>
      <c r="C322" s="247" t="s">
        <v>684</v>
      </c>
      <c r="D322" s="60">
        <f t="shared" ref="D322:E322" si="77">SUM(D323:D326)</f>
        <v>372.37</v>
      </c>
      <c r="E322" s="60">
        <f t="shared" si="77"/>
        <v>517.62</v>
      </c>
      <c r="F322" s="45">
        <f t="shared" si="72"/>
        <v>139.00690173751912</v>
      </c>
    </row>
    <row r="323" spans="1:6" ht="12.75" customHeight="1" x14ac:dyDescent="0.2">
      <c r="A323" s="63">
        <v>7211</v>
      </c>
      <c r="B323" s="64" t="s">
        <v>685</v>
      </c>
      <c r="C323" s="247" t="s">
        <v>686</v>
      </c>
      <c r="D323" s="194">
        <v>372.37</v>
      </c>
      <c r="E323" s="194"/>
      <c r="F323" s="45">
        <f t="shared" si="72"/>
        <v>0</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c r="E326" s="194">
        <v>517.62</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633806.82999999996</v>
      </c>
      <c r="E360" s="60">
        <f t="shared" si="86"/>
        <v>901935.94</v>
      </c>
      <c r="F360" s="45">
        <f t="shared" si="72"/>
        <v>142.30454727034103</v>
      </c>
    </row>
    <row r="361" spans="1:6" ht="12.75" customHeight="1" x14ac:dyDescent="0.2">
      <c r="A361" s="63">
        <v>41</v>
      </c>
      <c r="B361" s="64" t="s">
        <v>761</v>
      </c>
      <c r="C361" s="247" t="s">
        <v>762</v>
      </c>
      <c r="D361" s="60">
        <f t="shared" ref="D361:E361" si="87">D362+D366</f>
        <v>8983.49</v>
      </c>
      <c r="E361" s="60">
        <f t="shared" si="87"/>
        <v>0</v>
      </c>
      <c r="F361" s="45">
        <f t="shared" si="72"/>
        <v>0</v>
      </c>
    </row>
    <row r="362" spans="1:6" ht="12.75" customHeight="1" x14ac:dyDescent="0.2">
      <c r="A362" s="63">
        <v>411</v>
      </c>
      <c r="B362" s="64" t="s">
        <v>763</v>
      </c>
      <c r="C362" s="247" t="s">
        <v>764</v>
      </c>
      <c r="D362" s="60">
        <f t="shared" ref="D362:E362" si="88">SUM(D363:D365)</f>
        <v>8983.49</v>
      </c>
      <c r="E362" s="60">
        <f t="shared" si="88"/>
        <v>0</v>
      </c>
      <c r="F362" s="45">
        <f t="shared" si="72"/>
        <v>0</v>
      </c>
    </row>
    <row r="363" spans="1:6" ht="12.75" customHeight="1" x14ac:dyDescent="0.2">
      <c r="A363" s="63">
        <v>4111</v>
      </c>
      <c r="B363" s="64" t="s">
        <v>661</v>
      </c>
      <c r="C363" s="247" t="s">
        <v>765</v>
      </c>
      <c r="D363" s="194">
        <v>8983.49</v>
      </c>
      <c r="E363" s="194"/>
      <c r="F363" s="45">
        <f t="shared" si="72"/>
        <v>0</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610963.69999999995</v>
      </c>
      <c r="E373" s="60">
        <f t="shared" si="90"/>
        <v>830678.26</v>
      </c>
      <c r="F373" s="45">
        <f t="shared" si="72"/>
        <v>135.96196631649312</v>
      </c>
    </row>
    <row r="374" spans="1:6" ht="12.75" customHeight="1" x14ac:dyDescent="0.2">
      <c r="A374" s="63">
        <v>421</v>
      </c>
      <c r="B374" s="64" t="s">
        <v>779</v>
      </c>
      <c r="C374" s="247" t="s">
        <v>780</v>
      </c>
      <c r="D374" s="60">
        <f t="shared" ref="D374:E374" si="91">SUM(D375:D378)</f>
        <v>538747.88</v>
      </c>
      <c r="E374" s="60">
        <f t="shared" si="91"/>
        <v>827069.46</v>
      </c>
      <c r="F374" s="45">
        <f t="shared" si="72"/>
        <v>153.51697718049488</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210096.74</v>
      </c>
      <c r="E376" s="194">
        <v>337955.39</v>
      </c>
      <c r="F376" s="45">
        <f t="shared" si="72"/>
        <v>160.85703662036832</v>
      </c>
    </row>
    <row r="377" spans="1:6" ht="12.75" customHeight="1" x14ac:dyDescent="0.2">
      <c r="A377" s="63">
        <v>4213</v>
      </c>
      <c r="B377" s="64" t="s">
        <v>689</v>
      </c>
      <c r="C377" s="247" t="s">
        <v>783</v>
      </c>
      <c r="D377" s="194">
        <v>81482.5</v>
      </c>
      <c r="E377" s="194">
        <v>84201.63</v>
      </c>
      <c r="F377" s="45">
        <f t="shared" si="72"/>
        <v>103.33707237750438</v>
      </c>
    </row>
    <row r="378" spans="1:6" ht="12.75" customHeight="1" x14ac:dyDescent="0.2">
      <c r="A378" s="63">
        <v>4214</v>
      </c>
      <c r="B378" s="64" t="s">
        <v>691</v>
      </c>
      <c r="C378" s="247" t="s">
        <v>784</v>
      </c>
      <c r="D378" s="194">
        <v>247168.64000000001</v>
      </c>
      <c r="E378" s="194">
        <v>404912.44</v>
      </c>
      <c r="F378" s="45">
        <f t="shared" si="72"/>
        <v>163.8203131271022</v>
      </c>
    </row>
    <row r="379" spans="1:6" ht="12.75" customHeight="1" x14ac:dyDescent="0.2">
      <c r="A379" s="63">
        <v>422</v>
      </c>
      <c r="B379" s="64" t="s">
        <v>785</v>
      </c>
      <c r="C379" s="247" t="s">
        <v>786</v>
      </c>
      <c r="D379" s="60">
        <f t="shared" ref="D379:E379" si="92">SUM(D380:D387)</f>
        <v>71145.84</v>
      </c>
      <c r="E379" s="60">
        <f t="shared" si="92"/>
        <v>3608.8</v>
      </c>
      <c r="F379" s="45">
        <f t="shared" si="72"/>
        <v>5.0723977677401804</v>
      </c>
    </row>
    <row r="380" spans="1:6" ht="12.75" customHeight="1" x14ac:dyDescent="0.2">
      <c r="A380" s="63">
        <v>4221</v>
      </c>
      <c r="B380" s="64" t="s">
        <v>695</v>
      </c>
      <c r="C380" s="247" t="s">
        <v>787</v>
      </c>
      <c r="D380" s="194">
        <v>751.44</v>
      </c>
      <c r="E380" s="194"/>
      <c r="F380" s="45">
        <f t="shared" si="72"/>
        <v>0</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3387.12</v>
      </c>
      <c r="E382" s="194"/>
      <c r="F382" s="45">
        <f t="shared" si="72"/>
        <v>0</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67007.28</v>
      </c>
      <c r="E386" s="194">
        <v>3608.8</v>
      </c>
      <c r="F386" s="45">
        <f t="shared" si="72"/>
        <v>5.3856834660353323</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0</v>
      </c>
      <c r="F388" s="45" t="str">
        <f t="shared" si="72"/>
        <v>-</v>
      </c>
    </row>
    <row r="389" spans="1:6" ht="12.75" customHeight="1" x14ac:dyDescent="0.2">
      <c r="A389" s="63">
        <v>4231</v>
      </c>
      <c r="B389" s="64" t="s">
        <v>713</v>
      </c>
      <c r="C389" s="247" t="s">
        <v>798</v>
      </c>
      <c r="D389" s="194">
        <v>0</v>
      </c>
      <c r="E389" s="194">
        <v>0</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194.98</v>
      </c>
      <c r="E393" s="60">
        <f t="shared" si="94"/>
        <v>0</v>
      </c>
      <c r="F393" s="45">
        <f t="shared" si="72"/>
        <v>0</v>
      </c>
    </row>
    <row r="394" spans="1:6" ht="12.75" customHeight="1" x14ac:dyDescent="0.2">
      <c r="A394" s="63">
        <v>4241</v>
      </c>
      <c r="B394" s="64" t="s">
        <v>804</v>
      </c>
      <c r="C394" s="247" t="s">
        <v>805</v>
      </c>
      <c r="D394" s="194">
        <v>194.98</v>
      </c>
      <c r="E394" s="194">
        <v>0</v>
      </c>
      <c r="F394" s="45">
        <f t="shared" si="72"/>
        <v>0</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875</v>
      </c>
      <c r="E401" s="60">
        <f t="shared" si="96"/>
        <v>0</v>
      </c>
      <c r="F401" s="45">
        <f t="shared" si="72"/>
        <v>0</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0</v>
      </c>
      <c r="E403" s="194">
        <v>0</v>
      </c>
      <c r="F403" s="45" t="str">
        <f t="shared" si="72"/>
        <v>-</v>
      </c>
    </row>
    <row r="404" spans="1:6" ht="12.75" customHeight="1" x14ac:dyDescent="0.2">
      <c r="A404" s="63">
        <v>4263</v>
      </c>
      <c r="B404" s="64" t="s">
        <v>743</v>
      </c>
      <c r="C404" s="247" t="s">
        <v>818</v>
      </c>
      <c r="D404" s="194">
        <v>875</v>
      </c>
      <c r="E404" s="194"/>
      <c r="F404" s="45">
        <f t="shared" si="72"/>
        <v>0</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13859.64</v>
      </c>
      <c r="E412" s="60">
        <f t="shared" si="100"/>
        <v>71257.679999999993</v>
      </c>
      <c r="F412" s="45">
        <f t="shared" si="72"/>
        <v>514.13802955920926</v>
      </c>
    </row>
    <row r="413" spans="1:6" ht="12.75" customHeight="1" x14ac:dyDescent="0.2">
      <c r="A413" s="63">
        <v>451</v>
      </c>
      <c r="B413" s="64" t="s">
        <v>832</v>
      </c>
      <c r="C413" s="247" t="s">
        <v>833</v>
      </c>
      <c r="D413" s="194">
        <v>13859.64</v>
      </c>
      <c r="E413" s="194">
        <v>71257.679999999993</v>
      </c>
      <c r="F413" s="45">
        <f t="shared" si="72"/>
        <v>514.13802955920926</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632533.46</v>
      </c>
      <c r="E418" s="60">
        <f t="shared" si="102"/>
        <v>896413.32</v>
      </c>
      <c r="F418" s="45">
        <f t="shared" si="72"/>
        <v>141.71792904046529</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1423848.79</v>
      </c>
      <c r="E420" s="194">
        <v>8931.48</v>
      </c>
      <c r="F420" s="45">
        <f t="shared" si="72"/>
        <v>0.62727728272325878</v>
      </c>
    </row>
    <row r="421" spans="1:6" ht="12.75" customHeight="1" x14ac:dyDescent="0.2">
      <c r="A421" s="63">
        <v>97</v>
      </c>
      <c r="B421" s="220" t="s">
        <v>848</v>
      </c>
      <c r="C421" s="247" t="s">
        <v>849</v>
      </c>
      <c r="D421" s="194">
        <v>15546.64</v>
      </c>
      <c r="E421" s="194">
        <v>10541.64</v>
      </c>
      <c r="F421" s="45">
        <f t="shared" si="72"/>
        <v>67.806548553256519</v>
      </c>
    </row>
    <row r="422" spans="1:6" ht="12.75" customHeight="1" x14ac:dyDescent="0.2">
      <c r="A422" s="63" t="s">
        <v>629</v>
      </c>
      <c r="B422" s="64" t="s">
        <v>850</v>
      </c>
      <c r="C422" s="247" t="s">
        <v>851</v>
      </c>
      <c r="D422" s="60">
        <f>D6+D308</f>
        <v>1209013.79</v>
      </c>
      <c r="E422" s="60">
        <f>E6+E308</f>
        <v>1710158.4100000001</v>
      </c>
      <c r="F422" s="45">
        <f t="shared" si="72"/>
        <v>141.45069511572734</v>
      </c>
    </row>
    <row r="423" spans="1:6" ht="12.75" customHeight="1" x14ac:dyDescent="0.2">
      <c r="A423" s="63" t="s">
        <v>629</v>
      </c>
      <c r="B423" s="64" t="s">
        <v>852</v>
      </c>
      <c r="C423" s="247" t="s">
        <v>853</v>
      </c>
      <c r="D423" s="60">
        <f t="shared" ref="D423:E423" si="103">D299+D360</f>
        <v>1489736.96</v>
      </c>
      <c r="E423" s="60">
        <f t="shared" si="103"/>
        <v>1846534.6</v>
      </c>
      <c r="F423" s="45">
        <f t="shared" si="72"/>
        <v>123.95037846144331</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280723.16999999993</v>
      </c>
      <c r="E425" s="60">
        <f t="shared" si="105"/>
        <v>136376.18999999994</v>
      </c>
      <c r="F425" s="45">
        <f t="shared" si="72"/>
        <v>48.58031134373411</v>
      </c>
    </row>
    <row r="426" spans="1:6" ht="12.75" customHeight="1" x14ac:dyDescent="0.2">
      <c r="A426" s="251" t="s">
        <v>858</v>
      </c>
      <c r="B426" s="183" t="s">
        <v>859</v>
      </c>
      <c r="C426" s="252" t="s">
        <v>860</v>
      </c>
      <c r="D426" s="60">
        <f t="shared" ref="D426:E426" si="106">IF(D302-D303+D419-D420&gt;=0,D302-D303+D419-D420,0)</f>
        <v>0</v>
      </c>
      <c r="E426" s="60">
        <f t="shared" si="106"/>
        <v>0</v>
      </c>
      <c r="F426" s="45" t="str">
        <f t="shared" si="72"/>
        <v>-</v>
      </c>
    </row>
    <row r="427" spans="1:6" ht="12.75" customHeight="1" x14ac:dyDescent="0.2">
      <c r="A427" s="251" t="s">
        <v>858</v>
      </c>
      <c r="B427" s="64" t="s">
        <v>861</v>
      </c>
      <c r="C427" s="252" t="s">
        <v>862</v>
      </c>
      <c r="D427" s="60">
        <f t="shared" ref="D427:E427" si="107">IF(D303-D302+D420-D419&gt;=0,D303-D302+D420-D419,0)</f>
        <v>115999.96999999997</v>
      </c>
      <c r="E427" s="60">
        <f t="shared" si="107"/>
        <v>290894.01</v>
      </c>
      <c r="F427" s="45">
        <f t="shared" si="72"/>
        <v>250.77076313036986</v>
      </c>
    </row>
    <row r="428" spans="1:6" ht="24" x14ac:dyDescent="0.2">
      <c r="A428" s="249" t="s">
        <v>863</v>
      </c>
      <c r="B428" s="243" t="s">
        <v>864</v>
      </c>
      <c r="C428" s="250" t="s">
        <v>865</v>
      </c>
      <c r="D428" s="81">
        <f t="shared" ref="D428:E428" si="108">D304+D421</f>
        <v>220291.36</v>
      </c>
      <c r="E428" s="81">
        <f t="shared" si="108"/>
        <v>298053.04000000004</v>
      </c>
      <c r="F428" s="61">
        <f t="shared" si="72"/>
        <v>135.29946884889179</v>
      </c>
    </row>
    <row r="429" spans="1:6" s="55" customFormat="1" ht="20.100000000000001" customHeight="1" x14ac:dyDescent="0.2">
      <c r="A429" s="379" t="s">
        <v>866</v>
      </c>
      <c r="B429" s="380"/>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7095.48</v>
      </c>
      <c r="E535" s="60">
        <f>E536+E571+E584+E597+E629</f>
        <v>14190.96</v>
      </c>
      <c r="F535" s="45">
        <f t="shared" si="109"/>
        <v>200</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7095.48</v>
      </c>
      <c r="E597" s="60">
        <f t="shared" si="152"/>
        <v>14190.96</v>
      </c>
      <c r="F597" s="45">
        <f t="shared" si="109"/>
        <v>200</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7095.48</v>
      </c>
      <c r="E603" s="60">
        <f t="shared" si="154"/>
        <v>14190.96</v>
      </c>
      <c r="F603" s="45">
        <f t="shared" si="109"/>
        <v>200</v>
      </c>
    </row>
    <row r="604" spans="1:6" ht="12.75" customHeight="1" x14ac:dyDescent="0.2">
      <c r="A604" s="63">
        <v>5422</v>
      </c>
      <c r="B604" s="64" t="s">
        <v>1205</v>
      </c>
      <c r="C604" s="247" t="s">
        <v>1206</v>
      </c>
      <c r="D604" s="194">
        <v>7095.48</v>
      </c>
      <c r="E604" s="194">
        <v>14190.96</v>
      </c>
      <c r="F604" s="45">
        <f t="shared" si="109"/>
        <v>200</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7095.48</v>
      </c>
      <c r="E640" s="60">
        <f>IF(E535-E430&gt;=0,E535-E430,0)</f>
        <v>14190.96</v>
      </c>
      <c r="F640" s="45">
        <f t="shared" si="109"/>
        <v>200</v>
      </c>
    </row>
    <row r="641" spans="1:6" ht="12.75" customHeight="1" x14ac:dyDescent="0.2">
      <c r="A641" s="63">
        <v>92213</v>
      </c>
      <c r="B641" s="64" t="s">
        <v>1279</v>
      </c>
      <c r="C641" s="247" t="s">
        <v>1280</v>
      </c>
      <c r="D641" s="194">
        <v>124400.1</v>
      </c>
      <c r="E641" s="194">
        <v>0</v>
      </c>
      <c r="F641" s="45">
        <f t="shared" si="109"/>
        <v>0</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1209013.79</v>
      </c>
      <c r="E643" s="60">
        <f>E422+E430</f>
        <v>1710158.4100000001</v>
      </c>
      <c r="F643" s="45">
        <f t="shared" si="109"/>
        <v>141.45069511572734</v>
      </c>
    </row>
    <row r="644" spans="1:6" ht="12.75" customHeight="1" x14ac:dyDescent="0.2">
      <c r="A644" s="63" t="s">
        <v>629</v>
      </c>
      <c r="B644" s="64" t="s">
        <v>1285</v>
      </c>
      <c r="C644" s="247" t="s">
        <v>1286</v>
      </c>
      <c r="D644" s="60">
        <f>D423+D535</f>
        <v>1496832.44</v>
      </c>
      <c r="E644" s="60">
        <f>E423+E535</f>
        <v>1860725.56</v>
      </c>
      <c r="F644" s="45">
        <f t="shared" si="109"/>
        <v>124.31087877812163</v>
      </c>
    </row>
    <row r="645" spans="1:6" ht="12.75" customHeight="1" x14ac:dyDescent="0.2">
      <c r="A645" s="63" t="s">
        <v>629</v>
      </c>
      <c r="B645" s="64" t="s">
        <v>1287</v>
      </c>
      <c r="C645" s="247" t="s">
        <v>1288</v>
      </c>
      <c r="D645" s="60">
        <f t="shared" ref="D645:E645" si="163">IF(D643&gt;=D644,D643-D644,0)</f>
        <v>0</v>
      </c>
      <c r="E645" s="60">
        <f t="shared" si="163"/>
        <v>0</v>
      </c>
      <c r="F645" s="45" t="str">
        <f t="shared" si="109"/>
        <v>-</v>
      </c>
    </row>
    <row r="646" spans="1:6" ht="12.75" customHeight="1" x14ac:dyDescent="0.2">
      <c r="A646" s="63" t="s">
        <v>629</v>
      </c>
      <c r="B646" s="64" t="s">
        <v>1289</v>
      </c>
      <c r="C646" s="247" t="s">
        <v>1290</v>
      </c>
      <c r="D646" s="60">
        <f t="shared" ref="D646:E646" si="164">IF(D644&gt;=D643,D644-D643,0)</f>
        <v>287818.64999999991</v>
      </c>
      <c r="E646" s="60">
        <f t="shared" si="164"/>
        <v>150567.14999999991</v>
      </c>
      <c r="F646" s="45">
        <f t="shared" si="109"/>
        <v>52.313201385664186</v>
      </c>
    </row>
    <row r="647" spans="1:6" ht="24" x14ac:dyDescent="0.2">
      <c r="A647" s="251" t="s">
        <v>1291</v>
      </c>
      <c r="B647" s="64" t="s">
        <v>1292</v>
      </c>
      <c r="C647" s="252" t="s">
        <v>1291</v>
      </c>
      <c r="D647" s="60">
        <f>IF(D426-D427+D641-D642&gt;=0,D426-D427+D641-D642,0)</f>
        <v>8400.1300000000338</v>
      </c>
      <c r="E647" s="60">
        <f>IF(E426-E427+E641-E642&gt;=0,E426-E427+E641-E642,0)</f>
        <v>0</v>
      </c>
      <c r="F647" s="45">
        <f t="shared" si="109"/>
        <v>0</v>
      </c>
    </row>
    <row r="648" spans="1:6" ht="24" x14ac:dyDescent="0.2">
      <c r="A648" s="251" t="s">
        <v>1293</v>
      </c>
      <c r="B648" s="64" t="s">
        <v>1294</v>
      </c>
      <c r="C648" s="252" t="s">
        <v>1293</v>
      </c>
      <c r="D648" s="60">
        <f>IF(D427-D426+D642-D641&gt;=0,D427-D426+D642-D641,0)</f>
        <v>0</v>
      </c>
      <c r="E648" s="60">
        <f>IF(E427-E426+E642-E641&gt;=0,E427-E426+E642-E641,0)</f>
        <v>290894.01</v>
      </c>
      <c r="F648" s="45" t="str">
        <f t="shared" si="109"/>
        <v>-</v>
      </c>
    </row>
    <row r="649" spans="1:6" ht="24" x14ac:dyDescent="0.2">
      <c r="A649" s="63" t="s">
        <v>629</v>
      </c>
      <c r="B649" s="64" t="s">
        <v>1295</v>
      </c>
      <c r="C649" s="247" t="s">
        <v>1296</v>
      </c>
      <c r="D649" s="60">
        <f t="shared" ref="D649:E649" si="165">IF(D645+D647-D646-D648&gt;=0,D645+D647-D646-D648,0)</f>
        <v>0</v>
      </c>
      <c r="E649" s="60">
        <f t="shared" si="165"/>
        <v>0</v>
      </c>
      <c r="F649" s="45" t="str">
        <f t="shared" si="109"/>
        <v>-</v>
      </c>
    </row>
    <row r="650" spans="1:6" ht="24" x14ac:dyDescent="0.2">
      <c r="A650" s="63" t="s">
        <v>629</v>
      </c>
      <c r="B650" s="64" t="s">
        <v>1297</v>
      </c>
      <c r="C650" s="247" t="s">
        <v>1298</v>
      </c>
      <c r="D650" s="60">
        <f t="shared" ref="D650:E650" si="166">IF(D646+D648-D645-D647&gt;=0,D646+D648-D645-D647,0)</f>
        <v>279418.5199999999</v>
      </c>
      <c r="E650" s="60">
        <f t="shared" si="166"/>
        <v>441461.15999999992</v>
      </c>
      <c r="F650" s="45">
        <f t="shared" si="109"/>
        <v>157.99280591708813</v>
      </c>
    </row>
    <row r="651" spans="1:6" ht="24" x14ac:dyDescent="0.2">
      <c r="A651" s="249" t="s">
        <v>1299</v>
      </c>
      <c r="B651" s="184" t="s">
        <v>1300</v>
      </c>
      <c r="C651" s="250" t="s">
        <v>1299</v>
      </c>
      <c r="D651" s="196">
        <v>4.4000000000000004</v>
      </c>
      <c r="E651" s="196">
        <v>0</v>
      </c>
      <c r="F651" s="61">
        <f t="shared" si="109"/>
        <v>0</v>
      </c>
    </row>
    <row r="652" spans="1:6" s="55" customFormat="1" ht="20.100000000000001" customHeight="1" x14ac:dyDescent="0.2">
      <c r="A652" s="379" t="s">
        <v>1301</v>
      </c>
      <c r="B652" s="380"/>
      <c r="C652" s="171"/>
      <c r="D652" s="43"/>
      <c r="E652" s="43"/>
      <c r="F652" s="44"/>
    </row>
    <row r="653" spans="1:6" ht="12.75" customHeight="1" x14ac:dyDescent="0.2">
      <c r="A653" s="63">
        <v>11</v>
      </c>
      <c r="B653" s="64" t="s">
        <v>1302</v>
      </c>
      <c r="C653" s="247" t="s">
        <v>1303</v>
      </c>
      <c r="D653" s="194">
        <v>272261.43</v>
      </c>
      <c r="E653" s="194">
        <v>210265.02</v>
      </c>
      <c r="F653" s="45">
        <f t="shared" ref="F653:F740" si="167">IF(D653&lt;&gt;0,IF(E653/D653&gt;=100,"&gt;&gt;100",E653/D653*100),"-")</f>
        <v>77.229088233320454</v>
      </c>
    </row>
    <row r="654" spans="1:6" ht="12.75" customHeight="1" x14ac:dyDescent="0.2">
      <c r="A654" s="63" t="s">
        <v>1304</v>
      </c>
      <c r="B654" s="64" t="s">
        <v>1305</v>
      </c>
      <c r="C654" s="247" t="s">
        <v>1304</v>
      </c>
      <c r="D654" s="194">
        <v>1263103.25</v>
      </c>
      <c r="E654" s="194">
        <v>1738816.05</v>
      </c>
      <c r="F654" s="45">
        <f t="shared" si="167"/>
        <v>137.66222595025388</v>
      </c>
    </row>
    <row r="655" spans="1:6" ht="12.75" customHeight="1" x14ac:dyDescent="0.2">
      <c r="A655" s="63" t="s">
        <v>1306</v>
      </c>
      <c r="B655" s="64" t="s">
        <v>1307</v>
      </c>
      <c r="C655" s="247" t="s">
        <v>1306</v>
      </c>
      <c r="D655" s="194">
        <v>1325099.6599999999</v>
      </c>
      <c r="E655" s="194">
        <v>1847359.57</v>
      </c>
      <c r="F655" s="45">
        <f t="shared" si="167"/>
        <v>139.41287782082748</v>
      </c>
    </row>
    <row r="656" spans="1:6" ht="24" x14ac:dyDescent="0.2">
      <c r="A656" s="63">
        <v>11</v>
      </c>
      <c r="B656" s="64" t="s">
        <v>1308</v>
      </c>
      <c r="C656" s="247" t="s">
        <v>1309</v>
      </c>
      <c r="D656" s="60">
        <f t="shared" ref="D656:E656" si="168">+D653+D654-D655</f>
        <v>210265.02000000002</v>
      </c>
      <c r="E656" s="60">
        <f t="shared" si="168"/>
        <v>101721.5</v>
      </c>
      <c r="F656" s="45">
        <f t="shared" si="167"/>
        <v>48.377756794734566</v>
      </c>
    </row>
    <row r="657" spans="1:6" ht="24" x14ac:dyDescent="0.2">
      <c r="A657" s="63" t="s">
        <v>629</v>
      </c>
      <c r="B657" s="64" t="s">
        <v>1310</v>
      </c>
      <c r="C657" s="247" t="s">
        <v>1311</v>
      </c>
      <c r="D657" s="253">
        <v>13</v>
      </c>
      <c r="E657" s="253">
        <v>18</v>
      </c>
      <c r="F657" s="45">
        <f t="shared" si="167"/>
        <v>138.46153846153845</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14</v>
      </c>
      <c r="E659" s="253">
        <v>19</v>
      </c>
      <c r="F659" s="45">
        <f t="shared" si="167"/>
        <v>135.71428571428572</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27391.65</v>
      </c>
      <c r="F663" s="71" t="str">
        <f t="shared" si="167"/>
        <v>-</v>
      </c>
    </row>
    <row r="664" spans="1:6" ht="12.75" customHeight="1" x14ac:dyDescent="0.2">
      <c r="A664" s="70" t="s">
        <v>1325</v>
      </c>
      <c r="B664" s="65" t="s">
        <v>1326</v>
      </c>
      <c r="C664" s="277" t="s">
        <v>1325</v>
      </c>
      <c r="D664" s="192">
        <v>34729.81</v>
      </c>
      <c r="E664" s="192">
        <v>67640.23</v>
      </c>
      <c r="F664" s="71">
        <f t="shared" si="167"/>
        <v>194.76130160228345</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85635.53</v>
      </c>
      <c r="E669" s="194">
        <v>49134.57</v>
      </c>
      <c r="F669" s="45">
        <f t="shared" si="167"/>
        <v>57.376383377320138</v>
      </c>
    </row>
    <row r="670" spans="1:6" ht="12.75" customHeight="1" x14ac:dyDescent="0.2">
      <c r="A670" s="63">
        <v>63312</v>
      </c>
      <c r="B670" s="64" t="s">
        <v>1337</v>
      </c>
      <c r="C670" s="247" t="s">
        <v>1338</v>
      </c>
      <c r="D670" s="194">
        <v>21000</v>
      </c>
      <c r="E670" s="194">
        <v>32038.68</v>
      </c>
      <c r="F670" s="45">
        <f t="shared" si="167"/>
        <v>152.56514285714286</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141178.75</v>
      </c>
      <c r="E673" s="194">
        <v>376944.82</v>
      </c>
      <c r="F673" s="45">
        <f t="shared" si="167"/>
        <v>266.99826992376688</v>
      </c>
    </row>
    <row r="674" spans="1:6" ht="12.75" customHeight="1" x14ac:dyDescent="0.2">
      <c r="A674" s="63">
        <v>63322</v>
      </c>
      <c r="B674" s="64" t="s">
        <v>1345</v>
      </c>
      <c r="C674" s="247" t="s">
        <v>1346</v>
      </c>
      <c r="D674" s="194">
        <v>129739.24</v>
      </c>
      <c r="E674" s="194">
        <v>183410.45</v>
      </c>
      <c r="F674" s="45">
        <f t="shared" si="167"/>
        <v>141.36852505070939</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24449.72</v>
      </c>
      <c r="E677" s="192">
        <v>27661.14</v>
      </c>
      <c r="F677" s="71">
        <f t="shared" si="167"/>
        <v>113.13479254568151</v>
      </c>
    </row>
    <row r="678" spans="1:6" ht="12.75" customHeight="1" x14ac:dyDescent="0.2">
      <c r="A678" s="70">
        <v>63415</v>
      </c>
      <c r="B678" s="65" t="s">
        <v>1353</v>
      </c>
      <c r="C678" s="278" t="s">
        <v>1354</v>
      </c>
      <c r="D678" s="192">
        <v>20500.55</v>
      </c>
      <c r="E678" s="192">
        <v>24700.34</v>
      </c>
      <c r="F678" s="71">
        <f t="shared" si="167"/>
        <v>120.4862308572209</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32639.66</v>
      </c>
      <c r="E681" s="192">
        <v>0</v>
      </c>
      <c r="F681" s="71">
        <f t="shared" si="167"/>
        <v>0</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9359.7199999999993</v>
      </c>
      <c r="E702" s="192">
        <v>167657.34</v>
      </c>
      <c r="F702" s="71">
        <f t="shared" si="167"/>
        <v>1791.2644822708373</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34238.949999999997</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2.8</v>
      </c>
      <c r="E712" s="192">
        <v>2.94</v>
      </c>
      <c r="F712" s="71">
        <f t="shared" si="167"/>
        <v>105</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1022.57</v>
      </c>
      <c r="E722" s="192">
        <v>1302.72</v>
      </c>
      <c r="F722" s="71">
        <f t="shared" si="167"/>
        <v>127.39665744154433</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362.5</v>
      </c>
      <c r="E726" s="192">
        <v>0</v>
      </c>
      <c r="F726" s="71">
        <f t="shared" si="167"/>
        <v>0</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330</v>
      </c>
      <c r="E733" s="192">
        <v>0</v>
      </c>
      <c r="F733" s="71">
        <f t="shared" si="167"/>
        <v>0</v>
      </c>
    </row>
    <row r="734" spans="1:6" ht="12.75" customHeight="1" x14ac:dyDescent="0.2">
      <c r="A734" s="70">
        <v>32121</v>
      </c>
      <c r="B734" s="65" t="s">
        <v>1445</v>
      </c>
      <c r="C734" s="278" t="s">
        <v>1446</v>
      </c>
      <c r="D734" s="192">
        <v>3296.19</v>
      </c>
      <c r="E734" s="192">
        <v>3940.43</v>
      </c>
      <c r="F734" s="71">
        <f t="shared" si="167"/>
        <v>119.54498982158188</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23.89</v>
      </c>
      <c r="E736" s="194">
        <v>115</v>
      </c>
      <c r="F736" s="45">
        <f t="shared" si="167"/>
        <v>481.37295939723731</v>
      </c>
    </row>
    <row r="737" spans="1:6" ht="12.75" customHeight="1" x14ac:dyDescent="0.2">
      <c r="A737" s="63" t="s">
        <v>1451</v>
      </c>
      <c r="B737" s="64" t="s">
        <v>1452</v>
      </c>
      <c r="C737" s="247" t="s">
        <v>1451</v>
      </c>
      <c r="D737" s="194">
        <v>14267.76</v>
      </c>
      <c r="E737" s="194">
        <v>8790.4599999999991</v>
      </c>
      <c r="F737" s="45">
        <f t="shared" si="167"/>
        <v>61.610652267770128</v>
      </c>
    </row>
    <row r="738" spans="1:6" ht="12.75" customHeight="1" x14ac:dyDescent="0.2">
      <c r="A738" s="63" t="s">
        <v>1453</v>
      </c>
      <c r="B738" s="64" t="s">
        <v>1454</v>
      </c>
      <c r="C738" s="247" t="s">
        <v>1453</v>
      </c>
      <c r="D738" s="194">
        <v>11486.4</v>
      </c>
      <c r="E738" s="194">
        <v>7968.41</v>
      </c>
      <c r="F738" s="45">
        <f t="shared" si="167"/>
        <v>69.372562334587002</v>
      </c>
    </row>
    <row r="739" spans="1:6" ht="12.75" customHeight="1" x14ac:dyDescent="0.2">
      <c r="A739" s="70" t="s">
        <v>1455</v>
      </c>
      <c r="B739" s="65" t="s">
        <v>1456</v>
      </c>
      <c r="C739" s="278" t="s">
        <v>1455</v>
      </c>
      <c r="D739" s="192">
        <v>7270.36</v>
      </c>
      <c r="E739" s="192">
        <v>500</v>
      </c>
      <c r="F739" s="71">
        <f t="shared" si="167"/>
        <v>6.8772385411451431</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4118.47</v>
      </c>
      <c r="E741" s="192">
        <v>5950.25</v>
      </c>
      <c r="F741" s="71">
        <f t="shared" ref="F741:F1006" si="169">IF(D741&lt;&gt;0,IF(E741/D741&gt;=100,"&gt;&gt;100",E741/D741*100),"-")</f>
        <v>144.47719662884518</v>
      </c>
    </row>
    <row r="742" spans="1:6" ht="12.75" customHeight="1" x14ac:dyDescent="0.2">
      <c r="A742" s="70" t="s">
        <v>1461</v>
      </c>
      <c r="B742" s="65" t="s">
        <v>1462</v>
      </c>
      <c r="C742" s="278" t="s">
        <v>1461</v>
      </c>
      <c r="D742" s="192">
        <v>198.24</v>
      </c>
      <c r="E742" s="192">
        <v>1851.11</v>
      </c>
      <c r="F742" s="71">
        <f t="shared" si="169"/>
        <v>933.7721953188053</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133.34</v>
      </c>
      <c r="E757" s="194">
        <v>121.19</v>
      </c>
      <c r="F757" s="45">
        <f t="shared" si="169"/>
        <v>90.88795560221989</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75882.720000000001</v>
      </c>
      <c r="E785" s="192">
        <v>81759.69</v>
      </c>
      <c r="F785" s="71">
        <f t="shared" si="169"/>
        <v>107.74480672279539</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5490.84</v>
      </c>
      <c r="E843" s="194">
        <v>1990.84</v>
      </c>
      <c r="F843" s="45">
        <f t="shared" si="169"/>
        <v>36.257476087447458</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5560</v>
      </c>
      <c r="E846" s="194">
        <v>8130</v>
      </c>
      <c r="F846" s="45">
        <f t="shared" si="169"/>
        <v>146.22302158273382</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13025.93</v>
      </c>
      <c r="E850" s="194">
        <v>12738.33</v>
      </c>
      <c r="F850" s="45">
        <f t="shared" si="169"/>
        <v>97.792096226526624</v>
      </c>
    </row>
    <row r="851" spans="1:6" ht="12.75" customHeight="1" x14ac:dyDescent="0.2">
      <c r="A851" s="63">
        <v>37221</v>
      </c>
      <c r="B851" s="64" t="s">
        <v>1678</v>
      </c>
      <c r="C851" s="247" t="s">
        <v>1679</v>
      </c>
      <c r="D851" s="194">
        <v>0</v>
      </c>
      <c r="E851" s="194">
        <v>0</v>
      </c>
      <c r="F851" s="45" t="str">
        <f t="shared" si="169"/>
        <v>-</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7032.36</v>
      </c>
      <c r="E855" s="194">
        <v>10940.68</v>
      </c>
      <c r="F855" s="45">
        <f t="shared" si="169"/>
        <v>155.5762219226547</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1507.09</v>
      </c>
      <c r="E857" s="194">
        <v>7318.99</v>
      </c>
      <c r="F857" s="45">
        <f t="shared" si="169"/>
        <v>485.63722140018183</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7095.48</v>
      </c>
      <c r="E974" s="192">
        <v>14190.96</v>
      </c>
      <c r="F974" s="71">
        <f t="shared" si="169"/>
        <v>200</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75" t="s">
        <v>1995</v>
      </c>
      <c r="B1010" s="376"/>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election activeCell="F1" sqref="F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3652</v>
      </c>
      <c r="C1" s="268" t="s">
        <v>33</v>
      </c>
      <c r="D1" s="323">
        <v>23</v>
      </c>
      <c r="E1" s="268" t="s">
        <v>56</v>
      </c>
      <c r="F1" s="324" t="s">
        <v>3653</v>
      </c>
    </row>
    <row r="2" spans="1:24" ht="50.1" customHeight="1" x14ac:dyDescent="0.2">
      <c r="A2" s="381" t="s">
        <v>31</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2016</v>
      </c>
      <c r="B5" s="385"/>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4758797.84</v>
      </c>
      <c r="E6" s="180">
        <f t="shared" si="0"/>
        <v>5486657.2699999996</v>
      </c>
      <c r="F6" s="181">
        <f t="shared" ref="F6:F298" si="1">IF(D6&gt;0,IF(E6/D6&gt;=100,"&gt;&gt;100",E6/D6*100),"-")</f>
        <v>115.2950273256407</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3900792.33</v>
      </c>
      <c r="E7" s="79">
        <f t="shared" si="2"/>
        <v>4648600.6099999994</v>
      </c>
      <c r="F7" s="71">
        <f t="shared" si="1"/>
        <v>119.17067653791247</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127087.6</v>
      </c>
      <c r="E8" s="79">
        <f>E9+E10-E11</f>
        <v>170634.63</v>
      </c>
      <c r="F8" s="71">
        <f t="shared" si="1"/>
        <v>134.265364992336</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127087.6</v>
      </c>
      <c r="E9" s="192">
        <v>170634.63</v>
      </c>
      <c r="F9" s="71">
        <f t="shared" si="1"/>
        <v>134.265364992336</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3358955.54</v>
      </c>
      <c r="E12" s="79">
        <f t="shared" si="3"/>
        <v>3702519.88</v>
      </c>
      <c r="F12" s="71">
        <f t="shared" si="1"/>
        <v>110.22830864858663</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3127814.85</v>
      </c>
      <c r="E13" s="79">
        <f t="shared" si="4"/>
        <v>3501012.56</v>
      </c>
      <c r="F13" s="71">
        <f t="shared" si="1"/>
        <v>111.93157932605888</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2518076.04</v>
      </c>
      <c r="E15" s="192">
        <v>2585483.7200000002</v>
      </c>
      <c r="F15" s="71">
        <f t="shared" si="1"/>
        <v>102.67695172541336</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668089.98</v>
      </c>
      <c r="E16" s="192">
        <v>752291.61</v>
      </c>
      <c r="F16" s="71">
        <f t="shared" si="1"/>
        <v>112.60333675413004</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1466665.18</v>
      </c>
      <c r="E17" s="192">
        <v>1828879.88</v>
      </c>
      <c r="F17" s="71">
        <f t="shared" si="1"/>
        <v>124.69648185143387</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1525016.35</v>
      </c>
      <c r="E18" s="192">
        <v>1665642.65</v>
      </c>
      <c r="F18" s="71">
        <f t="shared" si="1"/>
        <v>109.22129785690493</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153760.03000000003</v>
      </c>
      <c r="E19" s="79">
        <f t="shared" si="5"/>
        <v>114280.44999999995</v>
      </c>
      <c r="F19" s="71">
        <f t="shared" si="1"/>
        <v>74.323899390498255</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66514.899999999994</v>
      </c>
      <c r="E20" s="192">
        <v>66514.899999999994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9773.2800000000007</v>
      </c>
      <c r="E21" s="192">
        <v>9773.2800000000007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145849.23000000001</v>
      </c>
      <c r="E22" s="192">
        <v>145849.23000000001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1476.67</v>
      </c>
      <c r="E24" s="192">
        <v>1476.67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97323.27</v>
      </c>
      <c r="E25" s="192">
        <v>97323.27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351500.31</v>
      </c>
      <c r="E26" s="192">
        <v>355109.11</v>
      </c>
      <c r="F26" s="71">
        <f t="shared" si="1"/>
        <v>101.02668472753267</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518677.63</v>
      </c>
      <c r="E28" s="192">
        <v>561766.01</v>
      </c>
      <c r="F28" s="71">
        <f t="shared" si="1"/>
        <v>108.30735268070073</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13131.870000000003</v>
      </c>
      <c r="E29" s="79">
        <f t="shared" si="6"/>
        <v>9600.8300000000017</v>
      </c>
      <c r="F29" s="71">
        <f t="shared" si="1"/>
        <v>73.110912611836696</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68117.69</v>
      </c>
      <c r="E30" s="192">
        <v>68117.69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54985.82</v>
      </c>
      <c r="E34" s="192">
        <v>58516.86</v>
      </c>
      <c r="F34" s="71">
        <f t="shared" si="1"/>
        <v>106.42172836560408</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58701.46</v>
      </c>
      <c r="E35" s="79">
        <f t="shared" si="7"/>
        <v>58701.46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58701.46</v>
      </c>
      <c r="E36" s="192">
        <v>58701.46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185.65</v>
      </c>
      <c r="E41" s="79">
        <f t="shared" si="8"/>
        <v>138.25</v>
      </c>
      <c r="F41" s="71">
        <f t="shared" si="1"/>
        <v>74.468085106382972</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237</v>
      </c>
      <c r="E42" s="192">
        <v>237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51.35</v>
      </c>
      <c r="E44" s="192">
        <v>98.75</v>
      </c>
      <c r="F44" s="71">
        <f t="shared" si="1"/>
        <v>192.30769230769232</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5361.68</v>
      </c>
      <c r="E45" s="79">
        <f t="shared" si="9"/>
        <v>18786.330000000002</v>
      </c>
      <c r="F45" s="71">
        <f t="shared" si="1"/>
        <v>350.38141030423299</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458.03</v>
      </c>
      <c r="E47" s="192">
        <v>458.03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13048.31</v>
      </c>
      <c r="E48" s="192">
        <v>36254.53</v>
      </c>
      <c r="F48" s="71">
        <f t="shared" si="1"/>
        <v>277.84847233089954</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29663.55</v>
      </c>
      <c r="E49" s="192">
        <v>29663.55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37808.21</v>
      </c>
      <c r="E50" s="192">
        <v>47589.78</v>
      </c>
      <c r="F50" s="71">
        <f t="shared" si="1"/>
        <v>125.87155012099225</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17098.27</v>
      </c>
      <c r="E54" s="192">
        <v>20637.37</v>
      </c>
      <c r="F54" s="71">
        <f t="shared" si="1"/>
        <v>120.69858529547139</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17098.27</v>
      </c>
      <c r="E55" s="192">
        <v>20637.37</v>
      </c>
      <c r="F55" s="71">
        <f t="shared" si="1"/>
        <v>120.69858529547139</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414749.18999999994</v>
      </c>
      <c r="E56" s="79">
        <f t="shared" si="11"/>
        <v>775446.1</v>
      </c>
      <c r="F56" s="71">
        <f t="shared" si="1"/>
        <v>186.96747786294654</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389192.97</v>
      </c>
      <c r="E57" s="192">
        <v>773696.1</v>
      </c>
      <c r="F57" s="71">
        <f t="shared" si="1"/>
        <v>198.7949833729011</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600</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1750</v>
      </c>
      <c r="E61" s="192">
        <v>1750</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23206.22</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858005.51</v>
      </c>
      <c r="E69" s="79">
        <f>E70+E82+E88+E119+E135+E147+E165+E171</f>
        <v>838056.66</v>
      </c>
      <c r="F69" s="71">
        <f t="shared" si="1"/>
        <v>97.674974138569354</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210265.02</v>
      </c>
      <c r="E70" s="79">
        <f t="shared" si="12"/>
        <v>101721.5</v>
      </c>
      <c r="F70" s="71">
        <f t="shared" si="1"/>
        <v>48.377756794734573</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205166.91</v>
      </c>
      <c r="E71" s="79">
        <f t="shared" si="13"/>
        <v>96623.39</v>
      </c>
      <c r="F71" s="71">
        <f t="shared" si="1"/>
        <v>47.095016442953693</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205166.91</v>
      </c>
      <c r="E73" s="192">
        <v>96623.39</v>
      </c>
      <c r="F73" s="71">
        <f t="shared" si="1"/>
        <v>47.095016442953693</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5098.1099999999997</v>
      </c>
      <c r="E76" s="79">
        <f>SUM(E77:E79)</f>
        <v>5098.1099999999997</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5098.1099999999997</v>
      </c>
      <c r="E78" s="192">
        <v>5098.1099999999997</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3580.0699999999997</v>
      </c>
      <c r="E82" s="79">
        <f>SUM(E83:E85)-E86+E87</f>
        <v>1612.52</v>
      </c>
      <c r="F82" s="71">
        <f t="shared" si="1"/>
        <v>45.041577399324595</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430.67</v>
      </c>
      <c r="E83" s="192">
        <v>430.67</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105.63</v>
      </c>
      <c r="E84" s="192">
        <v>0.13</v>
      </c>
      <c r="F84" s="71">
        <f t="shared" si="1"/>
        <v>0.12307109722616683</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952.65</v>
      </c>
      <c r="E85" s="192">
        <v>952.65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2091.12</v>
      </c>
      <c r="E87" s="192">
        <v>229.07</v>
      </c>
      <c r="F87" s="71">
        <f t="shared" si="1"/>
        <v>10.954416771873445</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17503.259999999998</v>
      </c>
      <c r="E88" s="79">
        <f t="shared" si="15"/>
        <v>27623.21</v>
      </c>
      <c r="F88" s="71">
        <f t="shared" si="1"/>
        <v>157.81751513718015</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17503.259999999998</v>
      </c>
      <c r="E89" s="79">
        <f t="shared" si="16"/>
        <v>27623.21</v>
      </c>
      <c r="F89" s="71">
        <f t="shared" si="1"/>
        <v>157.81751513718015</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17503.259999999998</v>
      </c>
      <c r="E90" s="192">
        <v>27623.21</v>
      </c>
      <c r="F90" s="71">
        <f t="shared" si="1"/>
        <v>157.81751513718015</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406361.4</v>
      </c>
      <c r="E135" s="79">
        <f t="shared" si="21"/>
        <v>409046.39</v>
      </c>
      <c r="F135" s="71">
        <f t="shared" si="1"/>
        <v>100.66073943046756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406361.4</v>
      </c>
      <c r="E136" s="79">
        <f t="shared" si="22"/>
        <v>409046.39</v>
      </c>
      <c r="F136" s="71">
        <f t="shared" si="1"/>
        <v>100.66073943046756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406361.4</v>
      </c>
      <c r="E140" s="192">
        <v>409046.39</v>
      </c>
      <c r="F140" s="71">
        <f t="shared" si="1"/>
        <v>100.66073943046756</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204744.71999999997</v>
      </c>
      <c r="E147" s="79">
        <f t="shared" si="24"/>
        <v>287511.40000000002</v>
      </c>
      <c r="F147" s="71">
        <f t="shared" si="1"/>
        <v>140.42432937953177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27996.54</v>
      </c>
      <c r="E148" s="192">
        <v>39312.629999999997</v>
      </c>
      <c r="F148" s="71">
        <f t="shared" si="1"/>
        <v>140.41960185080012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36611.42</v>
      </c>
      <c r="E150" s="79">
        <f t="shared" si="25"/>
        <v>42163.41</v>
      </c>
      <c r="F150" s="71">
        <f t="shared" si="1"/>
        <v>115.16463988558763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5416.71</v>
      </c>
      <c r="E153" s="192">
        <v>42163.41</v>
      </c>
      <c r="F153" s="71">
        <f t="shared" si="1"/>
        <v>778.39518822310959</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500</v>
      </c>
      <c r="E154" s="192">
        <v>0</v>
      </c>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30694.71</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34732.01</v>
      </c>
      <c r="E159" s="192">
        <v>35821.760000000002</v>
      </c>
      <c r="F159" s="71">
        <f t="shared" si="1"/>
        <v>103.13759554946576</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110351.95</v>
      </c>
      <c r="E160" s="192">
        <v>218037.33</v>
      </c>
      <c r="F160" s="71">
        <f t="shared" si="1"/>
        <v>197.58357691005912</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17.149999999999999</v>
      </c>
      <c r="E161" s="192">
        <v>17.149999999999999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4964.3500000000004</v>
      </c>
      <c r="E164" s="192">
        <v>47840.88</v>
      </c>
      <c r="F164" s="71">
        <f t="shared" si="1"/>
        <v>963.68870043409504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15546.64</v>
      </c>
      <c r="E165" s="79">
        <f t="shared" si="26"/>
        <v>10541.64</v>
      </c>
      <c r="F165" s="71">
        <f t="shared" si="1"/>
        <v>67.806548553256519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14959.21</v>
      </c>
      <c r="E166" s="192">
        <v>9954.2099999999991</v>
      </c>
      <c r="F166" s="71">
        <f t="shared" si="1"/>
        <v>66.542350832697721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587.42999999999995</v>
      </c>
      <c r="E167" s="192">
        <v>587.42999999999995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4.4000000000000004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4.4000000000000004</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9" t="s">
        <v>2313</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4758797.84</v>
      </c>
      <c r="E176" s="79">
        <f>E177+E251</f>
        <v>5486657.2699999996</v>
      </c>
      <c r="F176" s="71">
        <f t="shared" si="1"/>
        <v>115.2950273256407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620986.41</v>
      </c>
      <c r="E177" s="79">
        <f>E178+E197+E203+E219+E247+E248</f>
        <v>658322.62000000011</v>
      </c>
      <c r="F177" s="71">
        <f t="shared" si="1"/>
        <v>106.01240371749843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222245.64</v>
      </c>
      <c r="E178" s="79">
        <f>SUM(E179:E181)+E185+E186+SUM(E194:E196)</f>
        <v>165381.98000000001</v>
      </c>
      <c r="F178" s="71">
        <f t="shared" si="1"/>
        <v>74.414049247490297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26957.26</v>
      </c>
      <c r="E179" s="192">
        <v>27893.38</v>
      </c>
      <c r="F179" s="71">
        <f t="shared" si="1"/>
        <v>103.47260812115179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123169.43</v>
      </c>
      <c r="E180" s="192">
        <v>97496.3</v>
      </c>
      <c r="F180" s="71">
        <f t="shared" si="1"/>
        <v>79.156248429500735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775.71</v>
      </c>
      <c r="E181" s="79">
        <f t="shared" si="28"/>
        <v>145.87</v>
      </c>
      <c r="F181" s="71">
        <f t="shared" si="1"/>
        <v>18.804707944979437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775.71</v>
      </c>
      <c r="E184" s="192">
        <v>145.87</v>
      </c>
      <c r="F184" s="71">
        <f t="shared" si="1"/>
        <v>18.804707944979437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3458.34</v>
      </c>
      <c r="E185" s="192">
        <v>1152.78</v>
      </c>
      <c r="F185" s="71">
        <f t="shared" si="1"/>
        <v>33.333333333333329</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3123.12</v>
      </c>
      <c r="E194" s="192">
        <v>3564.94</v>
      </c>
      <c r="F194" s="71">
        <f t="shared" si="1"/>
        <v>114.14675068521223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55615.08</v>
      </c>
      <c r="E195" s="192">
        <v>34518.69</v>
      </c>
      <c r="F195" s="71">
        <f t="shared" si="1"/>
        <v>62.067140782679807</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9146.7000000000007</v>
      </c>
      <c r="E196" s="192">
        <v>610.02</v>
      </c>
      <c r="F196" s="71">
        <f t="shared" si="1"/>
        <v>6.6692905638098976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270427.38</v>
      </c>
      <c r="E197" s="79">
        <f>SUM(E198:E202)</f>
        <v>379143.91</v>
      </c>
      <c r="F197" s="71">
        <f t="shared" si="1"/>
        <v>140.20174658350052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270427.38</v>
      </c>
      <c r="E199" s="192">
        <v>326381.98</v>
      </c>
      <c r="F199" s="71">
        <f t="shared" ref="F199:F202" si="30">IF(D199&gt;0,IF(E199/D199&gt;=100,"&gt;&gt;100",E199/D199*100),"-")</f>
        <v>120.69117409635072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52761.93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127718.39999999999</v>
      </c>
      <c r="E219" s="79">
        <f t="shared" si="34"/>
        <v>113527.44</v>
      </c>
      <c r="F219" s="71">
        <f t="shared" si="1"/>
        <v>88.888868009621163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127718.39999999999</v>
      </c>
      <c r="E220" s="79">
        <f t="shared" si="35"/>
        <v>113527.44</v>
      </c>
      <c r="F220" s="71">
        <f t="shared" si="1"/>
        <v>88.888868009621163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127718.39999999999</v>
      </c>
      <c r="E221" s="192">
        <v>113527.44</v>
      </c>
      <c r="F221" s="71">
        <f t="shared" si="1"/>
        <v>88.888868009621163</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594.99</v>
      </c>
      <c r="E247" s="192">
        <v>269.29000000000002</v>
      </c>
      <c r="F247" s="71">
        <f>IF(D247&gt;0,IF(E247/D247&gt;=100,"&gt;&gt;100",E247/D247*100),"-")</f>
        <v>45.259584194692351</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4137811.43</v>
      </c>
      <c r="E251" s="79">
        <f>+E252+E255-E264+E274+E291</f>
        <v>4828334.6499999994</v>
      </c>
      <c r="F251" s="71">
        <f t="shared" si="1"/>
        <v>116.688126843905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4196938.59</v>
      </c>
      <c r="E252" s="79">
        <f>E253-E254</f>
        <v>4971742.7699999996</v>
      </c>
      <c r="F252" s="71">
        <f t="shared" si="1"/>
        <v>118.46117505379081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4324656.99</v>
      </c>
      <c r="E253" s="192">
        <v>5085270.21</v>
      </c>
      <c r="F253" s="71">
        <f t="shared" si="1"/>
        <v>117.58782769960212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127718.39999999999</v>
      </c>
      <c r="E254" s="192">
        <v>113527.44</v>
      </c>
      <c r="F254" s="71">
        <f t="shared" si="1"/>
        <v>88.888868009621163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-279418.51999999979</v>
      </c>
      <c r="E255" s="79">
        <f>E256-E260</f>
        <v>-441461.16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1547745.7400000002</v>
      </c>
      <c r="E256" s="79">
        <f>SUM(E257:E259)</f>
        <v>243829.69</v>
      </c>
      <c r="F256" s="71">
        <f t="shared" si="1"/>
        <v>15.753859545431537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1430441.12</v>
      </c>
      <c r="E257" s="192">
        <v>243829.69</v>
      </c>
      <c r="F257" s="71">
        <f t="shared" si="1"/>
        <v>17.045769070173261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117304.62</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1827164.26</v>
      </c>
      <c r="E260" s="79">
        <f>SUM(E261:E263)</f>
        <v>685290.85</v>
      </c>
      <c r="F260" s="71">
        <f t="shared" si="1"/>
        <v>37.505705699387967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1827164.26</v>
      </c>
      <c r="E262" s="192">
        <v>671099.89</v>
      </c>
      <c r="F262" s="71">
        <f t="shared" si="1"/>
        <v>36.729039894858715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14190.96</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204744.71999999997</v>
      </c>
      <c r="E274" s="79">
        <f>SUM(E275:E277)+SUM(E286:E290)</f>
        <v>287511.40000000002</v>
      </c>
      <c r="F274" s="71">
        <f t="shared" si="1"/>
        <v>140.42432937953177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23843.41</v>
      </c>
      <c r="E275" s="192">
        <v>35159.5</v>
      </c>
      <c r="F275" s="71">
        <f t="shared" ref="F275:F290" si="39">IF(D275&gt;0,IF(E275/D275&gt;=100,"&gt;&gt;100",E275/D275*100),"-")</f>
        <v>147.46003193335181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36611.42</v>
      </c>
      <c r="E277" s="79">
        <f>SUM(E278:E285)</f>
        <v>42163.41</v>
      </c>
      <c r="F277" s="71">
        <f t="shared" si="39"/>
        <v>115.16463988558763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5416.71</v>
      </c>
      <c r="E280" s="192">
        <v>42163.41</v>
      </c>
      <c r="F280" s="71">
        <f t="shared" si="39"/>
        <v>778.39518822310959</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500</v>
      </c>
      <c r="E281" s="192">
        <v>0</v>
      </c>
      <c r="F281" s="71">
        <f t="shared" si="39"/>
        <v>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30694.71</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34732.01</v>
      </c>
      <c r="E286" s="192">
        <v>35821.760000000002</v>
      </c>
      <c r="F286" s="71">
        <f t="shared" si="39"/>
        <v>103.13759554946576</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109540.73</v>
      </c>
      <c r="E287" s="192">
        <v>174349.58</v>
      </c>
      <c r="F287" s="71">
        <f t="shared" si="39"/>
        <v>159.16415747822751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17.149999999999999</v>
      </c>
      <c r="E288" s="192">
        <v>17.149999999999999</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15546.64</v>
      </c>
      <c r="E291" s="79">
        <f>SUM(E292:E295)</f>
        <v>10541.64</v>
      </c>
      <c r="F291" s="71">
        <f t="shared" si="1"/>
        <v>67.806548553256519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14959.21</v>
      </c>
      <c r="E292" s="192">
        <v>9954.2099999999991</v>
      </c>
      <c r="F292" s="71">
        <f t="shared" si="1"/>
        <v>66.542350832697721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587.42999999999995</v>
      </c>
      <c r="E293" s="192">
        <v>587.42999999999995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0</v>
      </c>
      <c r="E297" s="79">
        <f t="shared" si="42"/>
        <v>10254.51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0</v>
      </c>
      <c r="E298" s="193">
        <v>10254.51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3" t="s">
        <v>1301</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12703.26</v>
      </c>
      <c r="E300" s="192">
        <v>13443.21</v>
      </c>
      <c r="F300" s="71">
        <f t="shared" ref="F300:F365" si="43">IF(D300&gt;0,IF(E300/D300&gt;=100,"&gt;&gt;100",E300/D300*100),"-")</f>
        <v>105.82488274663353</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4800</v>
      </c>
      <c r="E301" s="192">
        <v>14180</v>
      </c>
      <c r="F301" s="71">
        <f t="shared" si="43"/>
        <v>295.41666666666669</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158289.18</v>
      </c>
      <c r="E302" s="192">
        <v>156538.79999999999</v>
      </c>
      <c r="F302" s="71">
        <f t="shared" si="43"/>
        <v>98.894188472010526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51419.89</v>
      </c>
      <c r="E303" s="192">
        <v>178813.48</v>
      </c>
      <c r="F303" s="71">
        <f t="shared" si="43"/>
        <v>347.75158017646481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5592.43</v>
      </c>
      <c r="E305" s="192">
        <v>587.42999999999995</v>
      </c>
      <c r="F305" s="71">
        <f t="shared" si="43"/>
        <v>10.504020613579426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9954.2099999999991</v>
      </c>
      <c r="E306" s="192">
        <v>9954.2099999999991</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1173.6199999999999</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917.15</v>
      </c>
      <c r="E309" s="192">
        <v>228.72</v>
      </c>
      <c r="F309" s="71">
        <f t="shared" si="43"/>
        <v>24.938123534863436</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0.35</v>
      </c>
      <c r="E311" s="192">
        <v>0.35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152192.57999999999</v>
      </c>
      <c r="E336" s="192">
        <v>109836.3</v>
      </c>
      <c r="F336" s="71">
        <f t="shared" si="43"/>
        <v>72.169287096650848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70053.06</v>
      </c>
      <c r="E337" s="192">
        <v>55545.68</v>
      </c>
      <c r="F337" s="71">
        <f t="shared" si="43"/>
        <v>79.290868949907406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41699.39</v>
      </c>
      <c r="E338" s="192">
        <v>181930.73</v>
      </c>
      <c r="F338" s="71">
        <f t="shared" si="43"/>
        <v>436.29110641666466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228727.99</v>
      </c>
      <c r="E339" s="192">
        <v>197213.18</v>
      </c>
      <c r="F339" s="71">
        <f t="shared" si="43"/>
        <v>86.221708152115525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127718.39999999999</v>
      </c>
      <c r="E343" s="192">
        <v>113527.44</v>
      </c>
      <c r="F343" s="71">
        <f t="shared" si="43"/>
        <v>88.888868009621163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288.62</v>
      </c>
      <c r="E344" s="192">
        <v>288.62</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594.99</v>
      </c>
      <c r="E367" s="192">
        <v>269.29000000000002</v>
      </c>
      <c r="F367" s="71">
        <f t="shared" si="44"/>
        <v>45.259584194692351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5</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0</v>
      </c>
      <c r="E392" s="288">
        <v>10249.51</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3652</v>
      </c>
      <c r="C1" s="268" t="s">
        <v>33</v>
      </c>
      <c r="D1" s="323">
        <v>23</v>
      </c>
      <c r="E1" s="268" t="s">
        <v>56</v>
      </c>
      <c r="F1" s="324" t="s">
        <v>3653</v>
      </c>
    </row>
    <row r="2" spans="1:25" ht="50.1" customHeight="1" x14ac:dyDescent="0.2">
      <c r="A2" s="386" t="s">
        <v>2712</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291630.67</v>
      </c>
      <c r="E5" s="58">
        <f t="shared" si="0"/>
        <v>305249.65000000002</v>
      </c>
      <c r="F5" s="59">
        <f t="shared" ref="F5:F141" si="1">IF(D5&gt;0,IF(E5/D5&gt;=100,"&gt;&gt;100",E5/D5*100),"-")</f>
        <v>104.6699409221945</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58447.7</v>
      </c>
      <c r="E6" s="60">
        <f t="shared" si="2"/>
        <v>97893.959999999992</v>
      </c>
      <c r="F6" s="45">
        <f t="shared" si="1"/>
        <v>167.4898413453395</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41672.97</v>
      </c>
      <c r="E7" s="194">
        <v>73133.73</v>
      </c>
      <c r="F7" s="45">
        <f t="shared" si="1"/>
        <v>175.49440320668288</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16774.73</v>
      </c>
      <c r="E8" s="194">
        <v>24760.23</v>
      </c>
      <c r="F8" s="45">
        <f t="shared" si="1"/>
        <v>147.60434296110876</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232307.97</v>
      </c>
      <c r="E13" s="60">
        <f t="shared" si="4"/>
        <v>207355.69</v>
      </c>
      <c r="F13" s="45">
        <f t="shared" si="1"/>
        <v>89.258965157329726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169914.85</v>
      </c>
      <c r="E14" s="194">
        <v>171451.15</v>
      </c>
      <c r="F14" s="45">
        <f t="shared" si="1"/>
        <v>100.90415875951983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62393.120000000003</v>
      </c>
      <c r="E16" s="194">
        <v>35904.54</v>
      </c>
      <c r="F16" s="45">
        <f t="shared" si="1"/>
        <v>57.545671702264613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875</v>
      </c>
      <c r="E19" s="194"/>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26599</v>
      </c>
      <c r="E28" s="60">
        <f t="shared" si="6"/>
        <v>27299</v>
      </c>
      <c r="F28" s="45">
        <f t="shared" si="1"/>
        <v>102.63167788262717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26599</v>
      </c>
      <c r="E30" s="194">
        <v>27299</v>
      </c>
      <c r="F30" s="45">
        <f t="shared" si="1"/>
        <v>102.63167788262717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573221.53</v>
      </c>
      <c r="E35" s="60">
        <f t="shared" si="7"/>
        <v>827079.99000000011</v>
      </c>
      <c r="F35" s="45">
        <f t="shared" si="1"/>
        <v>144.28627445308973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14183.57</v>
      </c>
      <c r="E36" s="60">
        <f t="shared" si="8"/>
        <v>24181.72</v>
      </c>
      <c r="F36" s="45">
        <f t="shared" si="1"/>
        <v>170.49106818664131</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14183.57</v>
      </c>
      <c r="E37" s="194">
        <v>24181.72</v>
      </c>
      <c r="F37" s="45">
        <f t="shared" si="1"/>
        <v>170.49106818664131</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3272.22</v>
      </c>
      <c r="E39" s="60">
        <f t="shared" si="9"/>
        <v>3272.22</v>
      </c>
      <c r="F39" s="45">
        <f t="shared" si="1"/>
        <v>100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3272.22</v>
      </c>
      <c r="E40" s="194">
        <v>3272.22</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22491.599999999999</v>
      </c>
      <c r="E43" s="60">
        <f t="shared" si="10"/>
        <v>19427.150000000001</v>
      </c>
      <c r="F43" s="45">
        <f t="shared" si="1"/>
        <v>86.375135606181871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12903.49</v>
      </c>
      <c r="E47" s="194">
        <v>13549.5</v>
      </c>
      <c r="F47" s="45">
        <f t="shared" si="1"/>
        <v>105.00647499242453</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9588.11</v>
      </c>
      <c r="E48" s="194">
        <v>5877.65</v>
      </c>
      <c r="F48" s="45">
        <f t="shared" si="1"/>
        <v>61.301445227474439</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355877.76</v>
      </c>
      <c r="E50" s="60">
        <f t="shared" si="11"/>
        <v>513777.16</v>
      </c>
      <c r="F50" s="45">
        <f t="shared" si="1"/>
        <v>144.36899906304905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355877.76</v>
      </c>
      <c r="E53" s="194">
        <v>513777.16</v>
      </c>
      <c r="F53" s="45">
        <f t="shared" si="1"/>
        <v>144.36899906304905</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114900.71</v>
      </c>
      <c r="E54" s="60">
        <f t="shared" si="12"/>
        <v>108564.39</v>
      </c>
      <c r="F54" s="45">
        <f t="shared" si="1"/>
        <v>94.48539525995966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87788.21</v>
      </c>
      <c r="E55" s="194">
        <v>108564.39</v>
      </c>
      <c r="F55" s="45">
        <f t="shared" si="1"/>
        <v>123.6662531335358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27112.5</v>
      </c>
      <c r="E59" s="194"/>
      <c r="F59" s="45">
        <f t="shared" si="1"/>
        <v>0</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19194.89</v>
      </c>
      <c r="E60" s="194">
        <v>26845.42</v>
      </c>
      <c r="F60" s="45">
        <f t="shared" si="1"/>
        <v>139.8571182226103</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33806.85</v>
      </c>
      <c r="E61" s="60">
        <f t="shared" si="13"/>
        <v>123002.86</v>
      </c>
      <c r="F61" s="45">
        <f t="shared" si="1"/>
        <v>363.84005016734778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33806.85</v>
      </c>
      <c r="E64" s="194">
        <v>123002.86</v>
      </c>
      <c r="F64" s="45">
        <f t="shared" si="1"/>
        <v>363.84005016734778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2948.55</v>
      </c>
      <c r="E66" s="60">
        <f t="shared" si="14"/>
        <v>3680.65</v>
      </c>
      <c r="F66" s="45">
        <f t="shared" si="1"/>
        <v>124.82915331264519</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2948.55</v>
      </c>
      <c r="E72" s="194">
        <v>3680.65</v>
      </c>
      <c r="F72" s="45">
        <f t="shared" si="1"/>
        <v>124.82915331264519</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6545.38</v>
      </c>
      <c r="E74" s="194">
        <v>4328.42</v>
      </c>
      <c r="F74" s="45">
        <f t="shared" si="1"/>
        <v>66.129392029186988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89488.790000000008</v>
      </c>
      <c r="E75" s="60">
        <f t="shared" si="15"/>
        <v>42696.89</v>
      </c>
      <c r="F75" s="45">
        <f t="shared" si="1"/>
        <v>47.711998340797763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11301.73</v>
      </c>
      <c r="E76" s="194">
        <v>11002.59</v>
      </c>
      <c r="F76" s="45">
        <f t="shared" si="1"/>
        <v>97.353148588755886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1507.09</v>
      </c>
      <c r="E77" s="194"/>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10652.81</v>
      </c>
      <c r="E79" s="194">
        <v>20990.2</v>
      </c>
      <c r="F79" s="45">
        <f t="shared" si="1"/>
        <v>197.03909109427465</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3400</v>
      </c>
      <c r="E80" s="194">
        <v>226.38</v>
      </c>
      <c r="F80" s="45">
        <f t="shared" si="1"/>
        <v>6.658235294117647</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62627.16</v>
      </c>
      <c r="E81" s="194">
        <v>10477.719999999999</v>
      </c>
      <c r="F81" s="45">
        <f t="shared" si="1"/>
        <v>16.730313174028648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123940.92000000001</v>
      </c>
      <c r="E82" s="60">
        <f t="shared" si="16"/>
        <v>92606.12999999999</v>
      </c>
      <c r="F82" s="45">
        <f t="shared" si="1"/>
        <v>74.717962396922644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32927.68</v>
      </c>
      <c r="E84" s="194"/>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3125.73</v>
      </c>
      <c r="E85" s="194">
        <v>2915.64</v>
      </c>
      <c r="F85" s="45">
        <f t="shared" si="1"/>
        <v>93.278690097993106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19711.41</v>
      </c>
      <c r="E86" s="194">
        <v>13060.06</v>
      </c>
      <c r="F86" s="45">
        <f t="shared" si="1"/>
        <v>66.256345943796006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68176.100000000006</v>
      </c>
      <c r="E88" s="194">
        <v>76630.429999999993</v>
      </c>
      <c r="F88" s="45">
        <f t="shared" si="1"/>
        <v>112.40072400738674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303.36</v>
      </c>
      <c r="E89" s="60">
        <f t="shared" si="17"/>
        <v>1315</v>
      </c>
      <c r="F89" s="45">
        <f t="shared" si="1"/>
        <v>433.47837552742618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1315</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c r="E95" s="194">
        <v>1315</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303.36</v>
      </c>
      <c r="E104" s="194"/>
      <c r="F104" s="45">
        <f t="shared" si="1"/>
        <v>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187425.3</v>
      </c>
      <c r="E107" s="60">
        <f t="shared" si="21"/>
        <v>272528.73</v>
      </c>
      <c r="F107" s="45">
        <f t="shared" si="1"/>
        <v>145.40658598385596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78684.05</v>
      </c>
      <c r="E108" s="194">
        <v>175913.17</v>
      </c>
      <c r="F108" s="45">
        <f t="shared" si="1"/>
        <v>223.56903336826207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2711.17</v>
      </c>
      <c r="E109" s="194">
        <v>54188.24</v>
      </c>
      <c r="F109" s="45">
        <f t="shared" si="1"/>
        <v>1998.7031429235349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12552.64</v>
      </c>
      <c r="E110" s="194">
        <v>15050.8</v>
      </c>
      <c r="F110" s="45">
        <f t="shared" si="1"/>
        <v>119.90147092563794</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5922</v>
      </c>
      <c r="E112" s="194">
        <v>10000</v>
      </c>
      <c r="F112" s="45">
        <f t="shared" si="1"/>
        <v>168.86187098953056</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87555.44</v>
      </c>
      <c r="E113" s="194">
        <v>17376.52</v>
      </c>
      <c r="F113" s="45">
        <f t="shared" si="1"/>
        <v>19.846305380910657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105053.53</v>
      </c>
      <c r="E114" s="60">
        <f t="shared" si="22"/>
        <v>118200.52</v>
      </c>
      <c r="F114" s="45">
        <f t="shared" si="1"/>
        <v>112.51456281383405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99493.53</v>
      </c>
      <c r="E115" s="60">
        <f t="shared" si="23"/>
        <v>110070.52</v>
      </c>
      <c r="F115" s="45">
        <f t="shared" si="1"/>
        <v>110.63083197470228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99493.53</v>
      </c>
      <c r="E116" s="194">
        <v>110070.52</v>
      </c>
      <c r="F116" s="45">
        <f t="shared" si="1"/>
        <v>110.63083197470228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5560</v>
      </c>
      <c r="E118" s="60">
        <f t="shared" si="24"/>
        <v>8130</v>
      </c>
      <c r="F118" s="45">
        <f t="shared" si="1"/>
        <v>146.22302158273382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5560</v>
      </c>
      <c r="E120" s="194">
        <v>8130</v>
      </c>
      <c r="F120" s="45">
        <f t="shared" si="1"/>
        <v>146.22302158273382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92073.86</v>
      </c>
      <c r="E129" s="60">
        <f t="shared" si="26"/>
        <v>159558.68999999997</v>
      </c>
      <c r="F129" s="45">
        <f t="shared" si="1"/>
        <v>173.29423356422765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c r="E133" s="194">
        <v>4000.08</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70223.960000000006</v>
      </c>
      <c r="E136" s="194">
        <v>140898.44</v>
      </c>
      <c r="F136" s="45">
        <f t="shared" si="1"/>
        <v>200.64154741487093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17761.57</v>
      </c>
      <c r="E138" s="194">
        <v>7850.84</v>
      </c>
      <c r="F138" s="45">
        <f t="shared" si="1"/>
        <v>44.201272747848307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1088.33</v>
      </c>
      <c r="E139" s="194">
        <v>1088.33</v>
      </c>
      <c r="F139" s="45">
        <f t="shared" si="1"/>
        <v>100</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3000</v>
      </c>
      <c r="E140" s="194">
        <v>5721</v>
      </c>
      <c r="F140" s="45">
        <f t="shared" si="1"/>
        <v>190.7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1489736.9600000002</v>
      </c>
      <c r="E141" s="81">
        <f t="shared" si="28"/>
        <v>1846534.5999999999</v>
      </c>
      <c r="F141" s="61">
        <f t="shared" si="1"/>
        <v>123.95037846144325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K15" sqref="K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3652</v>
      </c>
      <c r="C1" s="268" t="s">
        <v>33</v>
      </c>
      <c r="D1" s="323">
        <v>23</v>
      </c>
      <c r="E1" s="268" t="s">
        <v>56</v>
      </c>
      <c r="F1" s="324" t="s">
        <v>3653</v>
      </c>
    </row>
    <row r="2" spans="1:24" ht="50.1" customHeight="1" x14ac:dyDescent="0.2">
      <c r="A2" s="390" t="s">
        <v>2964</v>
      </c>
      <c r="B2" s="329"/>
      <c r="C2" s="329"/>
      <c r="D2" s="329"/>
      <c r="E2" s="329"/>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43547.03</v>
      </c>
      <c r="E5" s="82">
        <f t="shared" si="0"/>
        <v>0</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43547.03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43547.03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43547.03</v>
      </c>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2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abSelected="1" zoomScaleNormal="100" workbookViewId="0">
      <selection activeCell="F1" sqref="F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3652</v>
      </c>
      <c r="C1" s="268" t="s">
        <v>33</v>
      </c>
      <c r="D1" s="323">
        <v>23</v>
      </c>
      <c r="E1" s="268" t="s">
        <v>56</v>
      </c>
      <c r="F1" s="324" t="s">
        <v>3653</v>
      </c>
    </row>
    <row r="2" spans="1:24" ht="50.1" customHeight="1" x14ac:dyDescent="0.2">
      <c r="A2" s="328" t="s">
        <v>3034</v>
      </c>
      <c r="B2" s="329"/>
      <c r="C2" s="329"/>
      <c r="D2" s="329"/>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620986.41</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1873486.8499999999</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964315.42999999993</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356439.67</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306667.8</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123999.64</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13833.36</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111559.46</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10818.99</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40996.51</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901335.94</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0</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7835.48</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1836150.64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1021179.0900000001</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355503.55</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332340.93</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124629.48</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16138.92</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111117.64</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31915.38</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49533.19</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792619.41</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14190.96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14190.96</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8161.18</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658322.61999999988</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291861.52</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109836.3</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73482.44</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42516.38</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10100.01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2652.88</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18213.169999999998</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0.7</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0.7</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1152.78</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1152.78</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84.94</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84.94</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34518.69</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7318.99</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27199.7</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596.75</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102.5</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494.25</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181930.73</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4000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2625</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175305.73</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94.49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366461.1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55545.68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197213.18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113527.44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174.8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28" t="s">
        <v>3034</v>
      </c>
      <c r="B1" s="329"/>
      <c r="C1" s="329"/>
      <c r="D1" s="329"/>
      <c r="E1" s="51" t="s">
        <v>3181</v>
      </c>
      <c r="F1" s="51"/>
      <c r="G1" s="51"/>
      <c r="H1" s="51"/>
      <c r="I1" s="51"/>
      <c r="J1" s="51"/>
      <c r="K1" s="51"/>
      <c r="L1" s="51"/>
      <c r="M1" s="51"/>
      <c r="N1" s="51"/>
      <c r="O1" s="51"/>
      <c r="P1" s="51"/>
    </row>
    <row r="2" spans="1:17" ht="37.5" customHeight="1" x14ac:dyDescent="0.2">
      <c r="A2" s="328" t="s">
        <v>3182</v>
      </c>
      <c r="B2" s="329"/>
      <c r="C2" s="329"/>
      <c r="D2" s="329"/>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31147</v>
      </c>
      <c r="P3" s="51"/>
    </row>
    <row r="4" spans="1:17" ht="19.5" customHeight="1" x14ac:dyDescent="0.2">
      <c r="A4" s="330" t="s">
        <v>3193</v>
      </c>
      <c r="B4" s="331"/>
      <c r="C4" s="332"/>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33" t="s">
        <v>3206</v>
      </c>
      <c r="B14" s="326"/>
      <c r="C14" s="32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25" t="s">
        <v>3215</v>
      </c>
      <c r="B23" s="326"/>
      <c r="C23" s="32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3429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25" t="s">
        <v>31</v>
      </c>
      <c r="B298" s="326"/>
      <c r="C298" s="32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25" t="s">
        <v>36</v>
      </c>
      <c r="B342" s="326"/>
      <c r="C342" s="32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25" t="s">
        <v>35</v>
      </c>
      <c r="B345" s="326"/>
      <c r="C345" s="32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25" t="s">
        <v>3534</v>
      </c>
      <c r="B347" s="326"/>
      <c r="C347" s="32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Crnković Đorđević</cp:lastModifiedBy>
  <cp:lastPrinted>2025-11-26T12:43:51Z</cp:lastPrinted>
  <dcterms:created xsi:type="dcterms:W3CDTF">2022-04-01T05:14:30Z</dcterms:created>
  <dcterms:modified xsi:type="dcterms:W3CDTF">2026-02-21T07:29:01Z</dcterms:modified>
</cp:coreProperties>
</file>