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Tzo Skrad\Desktop\MFIN IZVJEŠTAJI\2023\01.01.-31.12.2023\"/>
    </mc:Choice>
  </mc:AlternateContent>
  <bookViews>
    <workbookView xWindow="0" yWindow="0" windowWidth="28800" windowHeight="119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E281" i="9" s="1"/>
  <c r="B281" i="9" s="1"/>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s="1"/>
  <c r="B263" i="9" s="1"/>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E124" i="9" s="1"/>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I3" i="9"/>
  <c r="H3" i="9"/>
  <c r="G3" i="9"/>
  <c r="D101" i="8"/>
  <c r="C1576" i="1" s="1"/>
  <c r="H1576" i="1" s="1"/>
  <c r="D95" i="8"/>
  <c r="C1570" i="1" s="1"/>
  <c r="G1570" i="1" s="1"/>
  <c r="D90" i="8"/>
  <c r="D85" i="8"/>
  <c r="D80" i="8"/>
  <c r="D75" i="8"/>
  <c r="C1550" i="1" s="1"/>
  <c r="D70" i="8"/>
  <c r="D65" i="8"/>
  <c r="C1540" i="1" s="1"/>
  <c r="D60" i="8"/>
  <c r="C1535" i="1" s="1"/>
  <c r="H1535" i="1" s="1"/>
  <c r="D55" i="8"/>
  <c r="C1530" i="1" s="1"/>
  <c r="G1530" i="1" s="1"/>
  <c r="D50" i="8"/>
  <c r="D44" i="8"/>
  <c r="D36" i="8"/>
  <c r="D26" i="8"/>
  <c r="C1501" i="1" s="1"/>
  <c r="D18" i="8"/>
  <c r="D8" i="8"/>
  <c r="E44" i="7"/>
  <c r="D1475" i="1" s="1"/>
  <c r="D44" i="7"/>
  <c r="E39" i="7"/>
  <c r="D39" i="7"/>
  <c r="D38" i="7" s="1"/>
  <c r="E30" i="7"/>
  <c r="D30" i="7"/>
  <c r="E23" i="7"/>
  <c r="D23" i="7"/>
  <c r="D22" i="7" s="1"/>
  <c r="E14" i="7"/>
  <c r="D1445" i="1" s="1"/>
  <c r="D14" i="7"/>
  <c r="E7" i="7"/>
  <c r="D7" i="7"/>
  <c r="D6" i="7"/>
  <c r="D5" i="7" s="1"/>
  <c r="F140" i="6"/>
  <c r="F139" i="6"/>
  <c r="F138" i="6"/>
  <c r="F137" i="6"/>
  <c r="F136" i="6"/>
  <c r="F135" i="6"/>
  <c r="F134" i="6"/>
  <c r="F133" i="6"/>
  <c r="F132" i="6"/>
  <c r="F131" i="6"/>
  <c r="E130" i="6"/>
  <c r="E129" i="6" s="1"/>
  <c r="D1423" i="1" s="1"/>
  <c r="D130" i="6"/>
  <c r="F130" i="6" s="1"/>
  <c r="F128" i="6"/>
  <c r="F127" i="6"/>
  <c r="F126" i="6"/>
  <c r="F125" i="6"/>
  <c r="F124" i="6"/>
  <c r="F123" i="6"/>
  <c r="E122" i="6"/>
  <c r="D1416" i="1" s="1"/>
  <c r="D122" i="6"/>
  <c r="F122" i="6" s="1"/>
  <c r="F121" i="6"/>
  <c r="F120" i="6"/>
  <c r="F119" i="6"/>
  <c r="E118" i="6"/>
  <c r="D118" i="6"/>
  <c r="F117" i="6"/>
  <c r="F116" i="6"/>
  <c r="E115" i="6"/>
  <c r="D115" i="6"/>
  <c r="C1409" i="1" s="1"/>
  <c r="F113" i="6"/>
  <c r="F112" i="6"/>
  <c r="F111" i="6"/>
  <c r="F110" i="6"/>
  <c r="F109" i="6"/>
  <c r="F108" i="6"/>
  <c r="E107" i="6"/>
  <c r="D1401" i="1" s="1"/>
  <c r="D107" i="6"/>
  <c r="F106" i="6"/>
  <c r="F105" i="6"/>
  <c r="F104" i="6"/>
  <c r="F103" i="6"/>
  <c r="F102" i="6"/>
  <c r="F101" i="6"/>
  <c r="F100" i="6"/>
  <c r="E99" i="6"/>
  <c r="D99" i="6"/>
  <c r="F99" i="6" s="1"/>
  <c r="F98" i="6"/>
  <c r="F97" i="6"/>
  <c r="F96" i="6"/>
  <c r="F95" i="6"/>
  <c r="E94" i="6"/>
  <c r="D1388" i="1" s="1"/>
  <c r="D94" i="6"/>
  <c r="F94" i="6" s="1"/>
  <c r="F93" i="6"/>
  <c r="F92" i="6"/>
  <c r="F91" i="6"/>
  <c r="E90" i="6"/>
  <c r="D90" i="6"/>
  <c r="F90" i="6" s="1"/>
  <c r="F88" i="6"/>
  <c r="F87" i="6"/>
  <c r="F86" i="6"/>
  <c r="F85" i="6"/>
  <c r="F84" i="6"/>
  <c r="F83" i="6"/>
  <c r="E82" i="6"/>
  <c r="D82" i="6"/>
  <c r="F81" i="6"/>
  <c r="F80" i="6"/>
  <c r="F79" i="6"/>
  <c r="F78" i="6"/>
  <c r="F77" i="6"/>
  <c r="F76" i="6"/>
  <c r="E75" i="6"/>
  <c r="D75" i="6"/>
  <c r="C1369" i="1" s="1"/>
  <c r="F74" i="6"/>
  <c r="F73" i="6"/>
  <c r="F72" i="6"/>
  <c r="F71" i="6"/>
  <c r="F70" i="6"/>
  <c r="F69" i="6"/>
  <c r="F68" i="6"/>
  <c r="F67" i="6"/>
  <c r="E66" i="6"/>
  <c r="D66" i="6"/>
  <c r="F65" i="6"/>
  <c r="F64" i="6"/>
  <c r="F63" i="6"/>
  <c r="F62" i="6"/>
  <c r="E61" i="6"/>
  <c r="D61" i="6"/>
  <c r="F60" i="6"/>
  <c r="F59" i="6"/>
  <c r="F58" i="6"/>
  <c r="F57" i="6"/>
  <c r="F56" i="6"/>
  <c r="F55" i="6"/>
  <c r="E54" i="6"/>
  <c r="D54" i="6"/>
  <c r="C1348" i="1" s="1"/>
  <c r="F53" i="6"/>
  <c r="F52" i="6"/>
  <c r="F51" i="6"/>
  <c r="E50" i="6"/>
  <c r="D50" i="6"/>
  <c r="F49" i="6"/>
  <c r="F48" i="6"/>
  <c r="F47" i="6"/>
  <c r="F46" i="6"/>
  <c r="F45" i="6"/>
  <c r="F44" i="6"/>
  <c r="E43" i="6"/>
  <c r="D43" i="6"/>
  <c r="F42" i="6"/>
  <c r="F41" i="6"/>
  <c r="F40" i="6"/>
  <c r="E39" i="6"/>
  <c r="D39" i="6"/>
  <c r="F38" i="6"/>
  <c r="F37" i="6"/>
  <c r="E36" i="6"/>
  <c r="D36" i="6"/>
  <c r="F34" i="6"/>
  <c r="F33" i="6"/>
  <c r="F32" i="6"/>
  <c r="F31" i="6"/>
  <c r="F30" i="6"/>
  <c r="F29" i="6"/>
  <c r="E28" i="6"/>
  <c r="D28" i="6"/>
  <c r="C1322" i="1" s="1"/>
  <c r="F27" i="6"/>
  <c r="F26" i="6"/>
  <c r="F25" i="6"/>
  <c r="F24" i="6"/>
  <c r="F23" i="6"/>
  <c r="E22" i="6"/>
  <c r="D22" i="6"/>
  <c r="F22" i="6" s="1"/>
  <c r="F21" i="6"/>
  <c r="F20" i="6"/>
  <c r="F19" i="6"/>
  <c r="F18" i="6"/>
  <c r="F17" i="6"/>
  <c r="F16" i="6"/>
  <c r="F15" i="6"/>
  <c r="F14" i="6"/>
  <c r="E13" i="6"/>
  <c r="D1307" i="1" s="1"/>
  <c r="D13" i="6"/>
  <c r="F12" i="6"/>
  <c r="F11" i="6"/>
  <c r="E10" i="6"/>
  <c r="D1304" i="1" s="1"/>
  <c r="D10" i="6"/>
  <c r="C1304" i="1"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C1227" i="1" s="1"/>
  <c r="F249" i="5"/>
  <c r="F248" i="5"/>
  <c r="F247" i="5"/>
  <c r="E246" i="5"/>
  <c r="D246" i="5"/>
  <c r="F244" i="5"/>
  <c r="F243" i="5"/>
  <c r="E242" i="5"/>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E180" i="5"/>
  <c r="E177" i="5" s="1"/>
  <c r="D180" i="5"/>
  <c r="F179" i="5"/>
  <c r="F178"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120" i="1" s="1"/>
  <c r="D142" i="5"/>
  <c r="F141" i="5"/>
  <c r="F140" i="5"/>
  <c r="F139" i="5"/>
  <c r="F138" i="5"/>
  <c r="F137" i="5"/>
  <c r="F136" i="5"/>
  <c r="E135" i="5"/>
  <c r="D1113" i="1"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E78" i="5"/>
  <c r="F77" i="5"/>
  <c r="F76" i="5"/>
  <c r="F75" i="5"/>
  <c r="F74" i="5"/>
  <c r="F73" i="5"/>
  <c r="F72" i="5"/>
  <c r="F71" i="5"/>
  <c r="E70" i="5"/>
  <c r="E69" i="5" s="1"/>
  <c r="D1047" i="1" s="1"/>
  <c r="D70" i="5"/>
  <c r="C1048" i="1" s="1"/>
  <c r="F67" i="5"/>
  <c r="F66" i="5"/>
  <c r="F65" i="5"/>
  <c r="F64" i="5"/>
  <c r="E63" i="5"/>
  <c r="D63" i="5"/>
  <c r="F63" i="5" s="1"/>
  <c r="F62" i="5"/>
  <c r="F61" i="5"/>
  <c r="F60" i="5"/>
  <c r="F59" i="5"/>
  <c r="F58" i="5"/>
  <c r="F57" i="5"/>
  <c r="E56" i="5"/>
  <c r="D56" i="5"/>
  <c r="F55" i="5"/>
  <c r="F54" i="5"/>
  <c r="F53" i="5"/>
  <c r="E52" i="5"/>
  <c r="D52" i="5"/>
  <c r="F51" i="5"/>
  <c r="F50" i="5"/>
  <c r="F49" i="5"/>
  <c r="F48" i="5"/>
  <c r="F47" i="5"/>
  <c r="F46" i="5"/>
  <c r="E45" i="5"/>
  <c r="D45" i="5"/>
  <c r="F44" i="5"/>
  <c r="F43" i="5"/>
  <c r="F42" i="5"/>
  <c r="E41" i="5"/>
  <c r="D1019" i="1" s="1"/>
  <c r="D41" i="5"/>
  <c r="F41" i="5" s="1"/>
  <c r="F40" i="5"/>
  <c r="F39" i="5"/>
  <c r="F38" i="5"/>
  <c r="F37" i="5"/>
  <c r="F36" i="5"/>
  <c r="E35" i="5"/>
  <c r="D35" i="5"/>
  <c r="F34" i="5"/>
  <c r="F33" i="5"/>
  <c r="F32" i="5"/>
  <c r="F31" i="5"/>
  <c r="F30" i="5"/>
  <c r="E29" i="5"/>
  <c r="D29" i="5"/>
  <c r="C1007" i="1" s="1"/>
  <c r="F28" i="5"/>
  <c r="F27" i="5"/>
  <c r="F26" i="5"/>
  <c r="F25" i="5"/>
  <c r="F24" i="5"/>
  <c r="F23" i="5"/>
  <c r="F22" i="5"/>
  <c r="F21" i="5"/>
  <c r="F20" i="5"/>
  <c r="E19" i="5"/>
  <c r="D997" i="1" s="1"/>
  <c r="D19" i="5"/>
  <c r="C997" i="1" s="1"/>
  <c r="F18" i="5"/>
  <c r="F17" i="5"/>
  <c r="F16" i="5"/>
  <c r="F15" i="5"/>
  <c r="F14" i="5"/>
  <c r="E13" i="5"/>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1" i="4"/>
  <c r="F610" i="4"/>
  <c r="F609" i="4"/>
  <c r="F608" i="4"/>
  <c r="F607" i="4"/>
  <c r="F606" i="4"/>
  <c r="E605" i="4"/>
  <c r="D605" i="4"/>
  <c r="F604" i="4"/>
  <c r="E603" i="4"/>
  <c r="H143" i="9" s="1"/>
  <c r="D603" i="4"/>
  <c r="G143" i="9" s="1"/>
  <c r="F602" i="4"/>
  <c r="F601" i="4"/>
  <c r="F600" i="4"/>
  <c r="E599" i="4"/>
  <c r="D599" i="4"/>
  <c r="F599" i="4" s="1"/>
  <c r="F598" i="4"/>
  <c r="F597" i="4"/>
  <c r="F596" i="4"/>
  <c r="F595" i="4"/>
  <c r="E594" i="4"/>
  <c r="D594" i="4"/>
  <c r="F594" i="4" s="1"/>
  <c r="F592" i="4"/>
  <c r="F591" i="4"/>
  <c r="E590" i="4"/>
  <c r="D590" i="4"/>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75" i="1" s="1"/>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F435" i="4" s="1"/>
  <c r="F434" i="4"/>
  <c r="F433" i="4"/>
  <c r="F432" i="4"/>
  <c r="F431" i="4"/>
  <c r="E430" i="4"/>
  <c r="D424" i="1" s="1"/>
  <c r="D430" i="4"/>
  <c r="F430" i="4" s="1"/>
  <c r="F429" i="4"/>
  <c r="F428" i="4"/>
  <c r="E427" i="4"/>
  <c r="D427" i="4"/>
  <c r="F427" i="4" s="1"/>
  <c r="F426" i="4"/>
  <c r="F425" i="4"/>
  <c r="F424" i="4"/>
  <c r="F423" i="4"/>
  <c r="E422" i="4"/>
  <c r="D422" i="4"/>
  <c r="E418" i="4"/>
  <c r="D418" i="4"/>
  <c r="E417" i="4"/>
  <c r="D417" i="4"/>
  <c r="C412" i="1" s="1"/>
  <c r="E416" i="4"/>
  <c r="D416" i="4"/>
  <c r="C411" i="1" s="1"/>
  <c r="F411" i="4"/>
  <c r="F410" i="4"/>
  <c r="F409" i="4"/>
  <c r="F406" i="4"/>
  <c r="F405" i="4"/>
  <c r="F404" i="4"/>
  <c r="F403" i="4"/>
  <c r="E402" i="4"/>
  <c r="D402" i="4"/>
  <c r="F401" i="4"/>
  <c r="E400" i="4"/>
  <c r="D400" i="4"/>
  <c r="F400" i="4" s="1"/>
  <c r="F399" i="4"/>
  <c r="F398" i="4"/>
  <c r="E397" i="4"/>
  <c r="E396" i="4" s="1"/>
  <c r="D391" i="1" s="1"/>
  <c r="D397" i="4"/>
  <c r="D396" i="4" s="1"/>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7" i="4"/>
  <c r="F226" i="4"/>
  <c r="E225" i="4"/>
  <c r="D225" i="4"/>
  <c r="F225" i="4" s="1"/>
  <c r="F223" i="4"/>
  <c r="F222" i="4"/>
  <c r="F221" i="4"/>
  <c r="F220" i="4"/>
  <c r="E219" i="4"/>
  <c r="D215" i="1" s="1"/>
  <c r="D219" i="4"/>
  <c r="F219" i="4" s="1"/>
  <c r="F218" i="4"/>
  <c r="F217" i="4"/>
  <c r="E216" i="4"/>
  <c r="D216" i="4"/>
  <c r="F216" i="4" s="1"/>
  <c r="F214" i="4"/>
  <c r="F213" i="4"/>
  <c r="F212" i="4"/>
  <c r="F211" i="4"/>
  <c r="E210" i="4"/>
  <c r="D210" i="4"/>
  <c r="C206" i="1" s="1"/>
  <c r="F209" i="4"/>
  <c r="F208" i="4"/>
  <c r="F207" i="4"/>
  <c r="F206" i="4"/>
  <c r="F205" i="4"/>
  <c r="F204" i="4"/>
  <c r="F203" i="4"/>
  <c r="E202" i="4"/>
  <c r="D202" i="4"/>
  <c r="C198" i="1"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F138" i="4"/>
  <c r="F137" i="4"/>
  <c r="F136" i="4"/>
  <c r="F135" i="4"/>
  <c r="E134" i="4"/>
  <c r="E133" i="4" s="1"/>
  <c r="D129" i="1" s="1"/>
  <c r="D134" i="4"/>
  <c r="F134" i="4" s="1"/>
  <c r="F132" i="4"/>
  <c r="F131" i="4"/>
  <c r="F130" i="4"/>
  <c r="F129" i="4"/>
  <c r="E128" i="4"/>
  <c r="D128" i="4"/>
  <c r="F127" i="4"/>
  <c r="F126" i="4"/>
  <c r="E125" i="4"/>
  <c r="D121" i="1" s="1"/>
  <c r="D125" i="4"/>
  <c r="F123" i="4"/>
  <c r="F122" i="4"/>
  <c r="F121" i="4"/>
  <c r="E120" i="4"/>
  <c r="D120" i="4"/>
  <c r="F119" i="4"/>
  <c r="F118" i="4"/>
  <c r="F117" i="4"/>
  <c r="F116" i="4"/>
  <c r="F115" i="4"/>
  <c r="F114" i="4"/>
  <c r="F113" i="4"/>
  <c r="E112" i="4"/>
  <c r="D108" i="1" s="1"/>
  <c r="D112" i="4"/>
  <c r="C108" i="1" s="1"/>
  <c r="F111" i="4"/>
  <c r="F110" i="4"/>
  <c r="F109" i="4"/>
  <c r="F108" i="4"/>
  <c r="E107" i="4"/>
  <c r="D107" i="4"/>
  <c r="F105" i="4"/>
  <c r="F104" i="4"/>
  <c r="F103" i="4"/>
  <c r="F102" i="4"/>
  <c r="F101" i="4"/>
  <c r="F100" i="4"/>
  <c r="F99" i="4"/>
  <c r="E98" i="4"/>
  <c r="D98" i="4"/>
  <c r="F98" i="4" s="1"/>
  <c r="F97" i="4"/>
  <c r="F96" i="4"/>
  <c r="F95" i="4"/>
  <c r="F94" i="4"/>
  <c r="F93" i="4"/>
  <c r="F92" i="4"/>
  <c r="E91" i="4"/>
  <c r="D91" i="4"/>
  <c r="C87" i="1" s="1"/>
  <c r="F90" i="4"/>
  <c r="F89" i="4"/>
  <c r="F88" i="4"/>
  <c r="F87" i="4"/>
  <c r="F86" i="4"/>
  <c r="F85" i="4"/>
  <c r="F84" i="4"/>
  <c r="E83" i="4"/>
  <c r="D83" i="4"/>
  <c r="F81" i="4"/>
  <c r="F80" i="4"/>
  <c r="F79" i="4"/>
  <c r="F78" i="4"/>
  <c r="E77" i="4"/>
  <c r="D77" i="4"/>
  <c r="F77" i="4" s="1"/>
  <c r="F76" i="4"/>
  <c r="F75" i="4"/>
  <c r="E74" i="4"/>
  <c r="D70" i="1" s="1"/>
  <c r="D74" i="4"/>
  <c r="F73" i="4"/>
  <c r="F72" i="4"/>
  <c r="E71" i="4"/>
  <c r="D71" i="4"/>
  <c r="F71" i="4" s="1"/>
  <c r="F70" i="4"/>
  <c r="F69" i="4"/>
  <c r="E68" i="4"/>
  <c r="D64" i="1" s="1"/>
  <c r="D68" i="4"/>
  <c r="F68" i="4" s="1"/>
  <c r="F67" i="4"/>
  <c r="F66" i="4"/>
  <c r="E65" i="4"/>
  <c r="D65" i="4"/>
  <c r="F65" i="4" s="1"/>
  <c r="F64" i="4"/>
  <c r="F63" i="4"/>
  <c r="E62" i="4"/>
  <c r="D58" i="1" s="1"/>
  <c r="D62" i="4"/>
  <c r="F61" i="4"/>
  <c r="F60" i="4"/>
  <c r="E59" i="4"/>
  <c r="D59" i="4"/>
  <c r="F58" i="4"/>
  <c r="F57" i="4"/>
  <c r="F56" i="4"/>
  <c r="F55" i="4"/>
  <c r="E54" i="4"/>
  <c r="D54" i="4"/>
  <c r="F54" i="4" s="1"/>
  <c r="F53" i="4"/>
  <c r="F52" i="4"/>
  <c r="E51" i="4"/>
  <c r="D51" i="4"/>
  <c r="F51" i="4" s="1"/>
  <c r="F49" i="4"/>
  <c r="F48" i="4"/>
  <c r="F47" i="4"/>
  <c r="F46" i="4"/>
  <c r="E45" i="4"/>
  <c r="E44" i="4" s="1"/>
  <c r="D45" i="4"/>
  <c r="D44" i="4" s="1"/>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E17" i="4"/>
  <c r="D17" i="4"/>
  <c r="F16" i="4"/>
  <c r="F15" i="4"/>
  <c r="F14" i="4"/>
  <c r="F13" i="4"/>
  <c r="F12" i="4"/>
  <c r="F11" i="4"/>
  <c r="F10" i="4"/>
  <c r="F9" i="4"/>
  <c r="E8" i="4"/>
  <c r="D4" i="1" s="1"/>
  <c r="D8" i="4"/>
  <c r="C4" i="1"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H1578" i="1" s="1"/>
  <c r="C1577" i="1"/>
  <c r="G1576" i="1"/>
  <c r="C1575" i="1"/>
  <c r="H1575" i="1" s="1"/>
  <c r="C1574" i="1"/>
  <c r="G1574" i="1" s="1"/>
  <c r="C1573" i="1"/>
  <c r="C1572" i="1"/>
  <c r="G1572" i="1" s="1"/>
  <c r="C1571" i="1"/>
  <c r="C1569" i="1"/>
  <c r="C1568" i="1"/>
  <c r="H1568" i="1" s="1"/>
  <c r="C1567" i="1"/>
  <c r="H1567" i="1" s="1"/>
  <c r="C1566" i="1"/>
  <c r="H1566" i="1" s="1"/>
  <c r="C1565" i="1"/>
  <c r="C1564" i="1"/>
  <c r="H1564" i="1" s="1"/>
  <c r="C1563" i="1"/>
  <c r="H1563" i="1" s="1"/>
  <c r="C1562" i="1"/>
  <c r="C1561" i="1"/>
  <c r="C1560" i="1"/>
  <c r="G1560" i="1" s="1"/>
  <c r="C1559" i="1"/>
  <c r="H1559" i="1" s="1"/>
  <c r="C1558" i="1"/>
  <c r="H1558" i="1" s="1"/>
  <c r="C1557" i="1"/>
  <c r="H1557" i="1" s="1"/>
  <c r="C1556" i="1"/>
  <c r="G1556" i="1" s="1"/>
  <c r="C1555" i="1"/>
  <c r="C1554" i="1"/>
  <c r="G1554" i="1" s="1"/>
  <c r="C1553" i="1"/>
  <c r="C1552" i="1"/>
  <c r="G1552" i="1" s="1"/>
  <c r="C1551" i="1"/>
  <c r="H1550" i="1"/>
  <c r="G1550" i="1"/>
  <c r="C1549" i="1"/>
  <c r="C1548" i="1"/>
  <c r="H1548" i="1" s="1"/>
  <c r="C1547" i="1"/>
  <c r="C1546" i="1"/>
  <c r="H1546" i="1" s="1"/>
  <c r="C1545" i="1"/>
  <c r="C1544" i="1"/>
  <c r="H1544" i="1" s="1"/>
  <c r="C1543" i="1"/>
  <c r="C1542" i="1"/>
  <c r="H1542" i="1" s="1"/>
  <c r="C1541" i="1"/>
  <c r="H1541" i="1" s="1"/>
  <c r="C1539" i="1"/>
  <c r="C1538" i="1"/>
  <c r="G1538" i="1" s="1"/>
  <c r="C1537" i="1"/>
  <c r="H1537" i="1" s="1"/>
  <c r="C1536" i="1"/>
  <c r="H1536" i="1" s="1"/>
  <c r="C1534" i="1"/>
  <c r="G1534" i="1" s="1"/>
  <c r="C1533" i="1"/>
  <c r="C1532" i="1"/>
  <c r="G1532" i="1" s="1"/>
  <c r="C1531" i="1"/>
  <c r="C1529" i="1"/>
  <c r="C1528" i="1"/>
  <c r="H1528" i="1" s="1"/>
  <c r="C1527" i="1"/>
  <c r="C1526" i="1"/>
  <c r="H1526" i="1" s="1"/>
  <c r="C1523" i="1"/>
  <c r="H1523" i="1" s="1"/>
  <c r="C1522" i="1"/>
  <c r="C1521" i="1"/>
  <c r="C1520" i="1"/>
  <c r="G1520" i="1" s="1"/>
  <c r="C1519" i="1"/>
  <c r="H1519" i="1" s="1"/>
  <c r="C1516" i="1"/>
  <c r="H1516" i="1" s="1"/>
  <c r="C1515" i="1"/>
  <c r="H1515" i="1" s="1"/>
  <c r="C1514" i="1"/>
  <c r="H1514" i="1" s="1"/>
  <c r="C1513" i="1"/>
  <c r="C1512" i="1"/>
  <c r="H1512" i="1" s="1"/>
  <c r="C1511" i="1"/>
  <c r="C1510" i="1"/>
  <c r="H1510" i="1" s="1"/>
  <c r="C1509" i="1"/>
  <c r="H1509" i="1" s="1"/>
  <c r="C1508" i="1"/>
  <c r="G1508" i="1" s="1"/>
  <c r="C1507" i="1"/>
  <c r="C1506" i="1"/>
  <c r="G1506" i="1" s="1"/>
  <c r="C1505" i="1"/>
  <c r="G1504" i="1"/>
  <c r="C1504" i="1"/>
  <c r="H1504" i="1" s="1"/>
  <c r="C1503" i="1"/>
  <c r="H1503" i="1" s="1"/>
  <c r="C1502" i="1"/>
  <c r="C1500" i="1"/>
  <c r="G1500" i="1" s="1"/>
  <c r="C1498" i="1"/>
  <c r="C1497" i="1"/>
  <c r="C1496" i="1"/>
  <c r="H1496" i="1" s="1"/>
  <c r="C1495" i="1"/>
  <c r="C1494" i="1"/>
  <c r="H1494" i="1" s="1"/>
  <c r="C1493" i="1"/>
  <c r="H1493" i="1" s="1"/>
  <c r="H1492" i="1"/>
  <c r="C1492" i="1"/>
  <c r="G1492" i="1" s="1"/>
  <c r="C1491" i="1"/>
  <c r="H1491" i="1" s="1"/>
  <c r="C1490" i="1"/>
  <c r="G1490" i="1" s="1"/>
  <c r="C1489" i="1"/>
  <c r="C1488" i="1"/>
  <c r="H1488" i="1" s="1"/>
  <c r="C1487" i="1"/>
  <c r="C1486" i="1"/>
  <c r="H1486" i="1" s="1"/>
  <c r="C1485" i="1"/>
  <c r="H1485" i="1" s="1"/>
  <c r="C1484" i="1"/>
  <c r="C1482" i="1"/>
  <c r="G1482" i="1" s="1"/>
  <c r="C1480" i="1"/>
  <c r="H1480" i="1" s="1"/>
  <c r="D1479" i="1"/>
  <c r="C1479" i="1"/>
  <c r="H1479" i="1" s="1"/>
  <c r="D1478" i="1"/>
  <c r="C1478" i="1"/>
  <c r="D1477" i="1"/>
  <c r="C1477" i="1"/>
  <c r="H1477" i="1" s="1"/>
  <c r="D1476" i="1"/>
  <c r="C1476" i="1"/>
  <c r="J1476" i="1" s="1"/>
  <c r="C1475" i="1"/>
  <c r="D1474" i="1"/>
  <c r="C1474" i="1"/>
  <c r="D1473" i="1"/>
  <c r="C1473" i="1"/>
  <c r="D1472" i="1"/>
  <c r="J1472" i="1" s="1"/>
  <c r="C1472" i="1"/>
  <c r="G1471" i="1"/>
  <c r="D1471" i="1"/>
  <c r="C1471" i="1"/>
  <c r="D1470" i="1"/>
  <c r="C1470" i="1"/>
  <c r="G1468" i="1"/>
  <c r="I1468" i="1" s="1"/>
  <c r="D1468" i="1"/>
  <c r="C1468" i="1"/>
  <c r="H1468" i="1" s="1"/>
  <c r="D1467" i="1"/>
  <c r="C1467" i="1"/>
  <c r="D1466" i="1"/>
  <c r="C1466" i="1"/>
  <c r="D1465" i="1"/>
  <c r="H1465" i="1" s="1"/>
  <c r="C1465" i="1"/>
  <c r="H1464" i="1"/>
  <c r="D1464" i="1"/>
  <c r="C1464" i="1"/>
  <c r="D1463" i="1"/>
  <c r="H1463" i="1" s="1"/>
  <c r="C1463" i="1"/>
  <c r="D1462" i="1"/>
  <c r="H1462" i="1" s="1"/>
  <c r="C1462" i="1"/>
  <c r="G1462" i="1" s="1"/>
  <c r="D1461" i="1"/>
  <c r="C1461" i="1"/>
  <c r="D1460" i="1"/>
  <c r="J1460" i="1" s="1"/>
  <c r="C1460" i="1"/>
  <c r="D1459" i="1"/>
  <c r="C1459" i="1"/>
  <c r="D1458" i="1"/>
  <c r="C1458" i="1"/>
  <c r="G1457" i="1"/>
  <c r="I1457" i="1" s="1"/>
  <c r="D1457" i="1"/>
  <c r="C1457" i="1"/>
  <c r="H1457" i="1" s="1"/>
  <c r="D1456" i="1"/>
  <c r="C1456" i="1"/>
  <c r="D1455" i="1"/>
  <c r="G1455" i="1" s="1"/>
  <c r="C1455" i="1"/>
  <c r="H1454" i="1"/>
  <c r="D1454" i="1"/>
  <c r="C1454" i="1"/>
  <c r="D1452" i="1"/>
  <c r="H1452" i="1" s="1"/>
  <c r="C1452" i="1"/>
  <c r="D1451" i="1"/>
  <c r="C1451" i="1"/>
  <c r="H1450" i="1"/>
  <c r="D1450" i="1"/>
  <c r="C1450" i="1"/>
  <c r="D1449" i="1"/>
  <c r="C1449" i="1"/>
  <c r="H1449" i="1" s="1"/>
  <c r="D1448" i="1"/>
  <c r="C1448" i="1"/>
  <c r="D1447" i="1"/>
  <c r="C1447" i="1"/>
  <c r="D1446" i="1"/>
  <c r="H1446" i="1" s="1"/>
  <c r="C1446" i="1"/>
  <c r="C1445" i="1"/>
  <c r="D1444" i="1"/>
  <c r="G1444" i="1" s="1"/>
  <c r="C1444" i="1"/>
  <c r="D1443" i="1"/>
  <c r="C1443" i="1"/>
  <c r="D1442" i="1"/>
  <c r="C1442" i="1"/>
  <c r="D1441" i="1"/>
  <c r="C1441" i="1"/>
  <c r="D1440" i="1"/>
  <c r="C1440" i="1"/>
  <c r="D1439" i="1"/>
  <c r="G1439" i="1" s="1"/>
  <c r="C1439" i="1"/>
  <c r="D1438" i="1"/>
  <c r="C1438" i="1"/>
  <c r="C1437" i="1"/>
  <c r="D1434" i="1"/>
  <c r="C1434" i="1"/>
  <c r="H1434" i="1" s="1"/>
  <c r="D1433" i="1"/>
  <c r="C1433" i="1"/>
  <c r="D1432" i="1"/>
  <c r="C1432" i="1"/>
  <c r="D1431" i="1"/>
  <c r="C1431" i="1"/>
  <c r="H1431" i="1" s="1"/>
  <c r="D1430" i="1"/>
  <c r="C1430" i="1"/>
  <c r="D1429" i="1"/>
  <c r="C1429" i="1"/>
  <c r="D1428" i="1"/>
  <c r="C1428" i="1"/>
  <c r="D1427" i="1"/>
  <c r="C1427" i="1"/>
  <c r="D1426" i="1"/>
  <c r="C1426" i="1"/>
  <c r="D1425" i="1"/>
  <c r="C1425" i="1"/>
  <c r="C1424" i="1"/>
  <c r="D1422" i="1"/>
  <c r="C1422" i="1"/>
  <c r="H1422" i="1" s="1"/>
  <c r="D1421" i="1"/>
  <c r="C1421" i="1"/>
  <c r="D1420" i="1"/>
  <c r="C1420" i="1"/>
  <c r="D1419" i="1"/>
  <c r="G1419" i="1" s="1"/>
  <c r="C1419" i="1"/>
  <c r="D1418" i="1"/>
  <c r="C1418" i="1"/>
  <c r="D1417" i="1"/>
  <c r="C1417" i="1"/>
  <c r="C1416" i="1"/>
  <c r="H1416" i="1" s="1"/>
  <c r="D1415" i="1"/>
  <c r="C1415" i="1"/>
  <c r="D1414" i="1"/>
  <c r="C1414" i="1"/>
  <c r="D1413" i="1"/>
  <c r="C1413" i="1"/>
  <c r="D1412" i="1"/>
  <c r="C1412" i="1"/>
  <c r="D1411" i="1"/>
  <c r="C1411" i="1"/>
  <c r="D1410" i="1"/>
  <c r="C1410" i="1"/>
  <c r="D1409" i="1"/>
  <c r="D1407" i="1"/>
  <c r="C1407" i="1"/>
  <c r="H1407" i="1" s="1"/>
  <c r="D1406" i="1"/>
  <c r="C1406" i="1"/>
  <c r="H1406" i="1" s="1"/>
  <c r="D1405" i="1"/>
  <c r="C1405" i="1"/>
  <c r="D1404" i="1"/>
  <c r="C1404" i="1"/>
  <c r="D1403" i="1"/>
  <c r="C1403" i="1"/>
  <c r="D1402" i="1"/>
  <c r="C1402" i="1"/>
  <c r="D1400" i="1"/>
  <c r="C1400" i="1"/>
  <c r="D1399" i="1"/>
  <c r="C1399" i="1"/>
  <c r="D1398" i="1"/>
  <c r="C1398" i="1"/>
  <c r="G1398" i="1" s="1"/>
  <c r="D1397" i="1"/>
  <c r="C1397" i="1"/>
  <c r="D1396" i="1"/>
  <c r="C1396" i="1"/>
  <c r="D1395" i="1"/>
  <c r="C1395" i="1"/>
  <c r="H1395" i="1" s="1"/>
  <c r="D1394" i="1"/>
  <c r="G1394" i="1" s="1"/>
  <c r="C1394" i="1"/>
  <c r="D1393" i="1"/>
  <c r="C1393" i="1"/>
  <c r="D1392" i="1"/>
  <c r="H1392" i="1" s="1"/>
  <c r="C1392" i="1"/>
  <c r="D1391" i="1"/>
  <c r="C1391" i="1"/>
  <c r="G1391" i="1" s="1"/>
  <c r="D1390" i="1"/>
  <c r="C1390" i="1"/>
  <c r="D1389" i="1"/>
  <c r="G1389" i="1" s="1"/>
  <c r="C1389" i="1"/>
  <c r="H1389" i="1" s="1"/>
  <c r="C1388" i="1"/>
  <c r="D1387" i="1"/>
  <c r="C1387" i="1"/>
  <c r="D1386" i="1"/>
  <c r="C1386" i="1"/>
  <c r="H1386" i="1" s="1"/>
  <c r="D1385" i="1"/>
  <c r="C1385" i="1"/>
  <c r="D1384" i="1"/>
  <c r="C1384" i="1"/>
  <c r="D1382" i="1"/>
  <c r="C1382" i="1"/>
  <c r="D1381" i="1"/>
  <c r="C1381" i="1"/>
  <c r="D1380" i="1"/>
  <c r="C1380" i="1"/>
  <c r="D1379" i="1"/>
  <c r="C1379" i="1"/>
  <c r="D1378" i="1"/>
  <c r="C1378" i="1"/>
  <c r="D1377" i="1"/>
  <c r="C1377" i="1"/>
  <c r="G1377" i="1" s="1"/>
  <c r="D1376" i="1"/>
  <c r="D1375" i="1"/>
  <c r="C1375" i="1"/>
  <c r="H1375" i="1" s="1"/>
  <c r="D1374" i="1"/>
  <c r="C1374" i="1"/>
  <c r="D1373" i="1"/>
  <c r="C1373" i="1"/>
  <c r="D1372" i="1"/>
  <c r="C1372" i="1"/>
  <c r="D1371" i="1"/>
  <c r="C1371" i="1"/>
  <c r="D1370" i="1"/>
  <c r="C1370" i="1"/>
  <c r="D1369" i="1"/>
  <c r="D1368" i="1"/>
  <c r="C1368" i="1"/>
  <c r="D1367" i="1"/>
  <c r="C1367" i="1"/>
  <c r="H1367" i="1" s="1"/>
  <c r="D1366" i="1"/>
  <c r="C1366" i="1"/>
  <c r="D1365" i="1"/>
  <c r="C1365" i="1"/>
  <c r="D1364" i="1"/>
  <c r="C1364" i="1"/>
  <c r="D1363" i="1"/>
  <c r="C1363" i="1"/>
  <c r="D1362" i="1"/>
  <c r="C1362" i="1"/>
  <c r="D1361" i="1"/>
  <c r="C1361" i="1"/>
  <c r="G1361" i="1" s="1"/>
  <c r="D1360" i="1"/>
  <c r="C1360" i="1"/>
  <c r="D1359" i="1"/>
  <c r="C1359" i="1"/>
  <c r="D1358" i="1"/>
  <c r="C1358" i="1"/>
  <c r="D1357" i="1"/>
  <c r="C1357" i="1"/>
  <c r="D1356" i="1"/>
  <c r="C1356" i="1"/>
  <c r="D1355" i="1"/>
  <c r="D1354" i="1"/>
  <c r="C1354" i="1"/>
  <c r="D1353" i="1"/>
  <c r="C1353" i="1"/>
  <c r="D1352" i="1"/>
  <c r="C1352" i="1"/>
  <c r="D1351" i="1"/>
  <c r="C1351" i="1"/>
  <c r="D1350" i="1"/>
  <c r="C1350" i="1"/>
  <c r="D1349" i="1"/>
  <c r="C1349" i="1"/>
  <c r="D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H1335" i="1"/>
  <c r="D1335" i="1"/>
  <c r="C1335" i="1"/>
  <c r="D1334" i="1"/>
  <c r="C1334" i="1"/>
  <c r="D1333" i="1"/>
  <c r="C1333" i="1"/>
  <c r="D1332" i="1"/>
  <c r="C1332" i="1"/>
  <c r="D1331" i="1"/>
  <c r="C1331" i="1"/>
  <c r="D1330" i="1"/>
  <c r="C1330" i="1"/>
  <c r="D1328" i="1"/>
  <c r="C1328" i="1"/>
  <c r="D1327" i="1"/>
  <c r="C1327" i="1"/>
  <c r="D1326" i="1"/>
  <c r="C1326" i="1"/>
  <c r="G1326" i="1" s="1"/>
  <c r="D1325" i="1"/>
  <c r="C1325" i="1"/>
  <c r="D1324" i="1"/>
  <c r="C1324" i="1"/>
  <c r="D1323" i="1"/>
  <c r="C1323" i="1"/>
  <c r="D1322" i="1"/>
  <c r="H1322" i="1" s="1"/>
  <c r="D1321" i="1"/>
  <c r="C1321" i="1"/>
  <c r="H1321" i="1" s="1"/>
  <c r="D1320" i="1"/>
  <c r="C1320" i="1"/>
  <c r="D1319" i="1"/>
  <c r="C1319" i="1"/>
  <c r="G1319" i="1" s="1"/>
  <c r="D1318" i="1"/>
  <c r="C1318" i="1"/>
  <c r="D1317" i="1"/>
  <c r="C1317" i="1"/>
  <c r="D1316" i="1"/>
  <c r="C1316" i="1"/>
  <c r="D1315" i="1"/>
  <c r="C1315" i="1"/>
  <c r="G1315" i="1" s="1"/>
  <c r="D1314" i="1"/>
  <c r="C1314" i="1"/>
  <c r="D1313" i="1"/>
  <c r="C1313" i="1"/>
  <c r="D1312" i="1"/>
  <c r="C1312" i="1"/>
  <c r="D1311" i="1"/>
  <c r="C1311" i="1"/>
  <c r="D1310" i="1"/>
  <c r="C1310" i="1"/>
  <c r="D1309" i="1"/>
  <c r="C1309" i="1"/>
  <c r="D1308" i="1"/>
  <c r="C1308" i="1"/>
  <c r="H1308" i="1" s="1"/>
  <c r="D1306" i="1"/>
  <c r="C1306" i="1"/>
  <c r="H1306" i="1" s="1"/>
  <c r="D1305" i="1"/>
  <c r="C1305" i="1"/>
  <c r="H1303" i="1"/>
  <c r="G1303" i="1"/>
  <c r="D1303" i="1"/>
  <c r="C1303" i="1"/>
  <c r="D1302" i="1"/>
  <c r="C1302" i="1"/>
  <c r="D1301" i="1"/>
  <c r="C1301" i="1"/>
  <c r="D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H1280" i="1" s="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H1264" i="1" s="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H1244" i="1" s="1"/>
  <c r="D1243" i="1"/>
  <c r="C1243" i="1"/>
  <c r="D1242" i="1"/>
  <c r="C1242" i="1"/>
  <c r="D1241" i="1"/>
  <c r="C1241" i="1"/>
  <c r="D1240" i="1"/>
  <c r="C1240" i="1"/>
  <c r="D1239" i="1"/>
  <c r="C1239" i="1"/>
  <c r="D1238" i="1"/>
  <c r="C1238" i="1"/>
  <c r="D1237" i="1"/>
  <c r="C1237" i="1"/>
  <c r="C1236" i="1"/>
  <c r="D1234" i="1"/>
  <c r="C1234" i="1"/>
  <c r="D1233" i="1"/>
  <c r="C1233" i="1"/>
  <c r="D1232" i="1"/>
  <c r="C1232" i="1"/>
  <c r="D1231" i="1"/>
  <c r="C1231" i="1"/>
  <c r="D1230" i="1"/>
  <c r="C1230" i="1"/>
  <c r="D1229" i="1"/>
  <c r="C1229" i="1"/>
  <c r="D1228" i="1"/>
  <c r="C1228" i="1"/>
  <c r="D1227" i="1"/>
  <c r="D1226" i="1"/>
  <c r="C1226" i="1"/>
  <c r="D1225" i="1"/>
  <c r="C1225" i="1"/>
  <c r="D1224" i="1"/>
  <c r="C1224" i="1"/>
  <c r="D1223" i="1"/>
  <c r="C1223" i="1"/>
  <c r="D1221" i="1"/>
  <c r="C1221" i="1"/>
  <c r="D1220" i="1"/>
  <c r="C1220" i="1"/>
  <c r="D1219" i="1"/>
  <c r="D1218" i="1"/>
  <c r="C1218" i="1"/>
  <c r="D1217" i="1"/>
  <c r="C1217" i="1"/>
  <c r="G1217" i="1" s="1"/>
  <c r="D1216" i="1"/>
  <c r="C1216" i="1"/>
  <c r="D1213" i="1"/>
  <c r="C1213" i="1"/>
  <c r="D1212" i="1"/>
  <c r="C1212" i="1"/>
  <c r="D1211" i="1"/>
  <c r="D1210" i="1"/>
  <c r="C1210" i="1"/>
  <c r="D1209" i="1"/>
  <c r="C1209" i="1"/>
  <c r="D1208" i="1"/>
  <c r="C1208" i="1"/>
  <c r="D1207" i="1"/>
  <c r="C1207" i="1"/>
  <c r="D1206" i="1"/>
  <c r="C1206" i="1"/>
  <c r="D1205" i="1"/>
  <c r="C1205" i="1"/>
  <c r="H1205" i="1" s="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G1192" i="1"/>
  <c r="D1192" i="1"/>
  <c r="C1192" i="1"/>
  <c r="D1191" i="1"/>
  <c r="C1191" i="1"/>
  <c r="D1190" i="1"/>
  <c r="C1190" i="1"/>
  <c r="H1190" i="1" s="1"/>
  <c r="D1189" i="1"/>
  <c r="C1189" i="1"/>
  <c r="D1188" i="1"/>
  <c r="C1188" i="1"/>
  <c r="D1187" i="1"/>
  <c r="C1187" i="1"/>
  <c r="D1186" i="1"/>
  <c r="C1186" i="1"/>
  <c r="D1185" i="1"/>
  <c r="C1185" i="1"/>
  <c r="D1184" i="1"/>
  <c r="C1184" i="1"/>
  <c r="D1182" i="1"/>
  <c r="C1182" i="1"/>
  <c r="D1181" i="1"/>
  <c r="C1181" i="1"/>
  <c r="D1180" i="1"/>
  <c r="C1180" i="1"/>
  <c r="D1179" i="1"/>
  <c r="C1179" i="1"/>
  <c r="D1178" i="1"/>
  <c r="H1178" i="1" s="1"/>
  <c r="C1178" i="1"/>
  <c r="D1177" i="1"/>
  <c r="C1177" i="1"/>
  <c r="D1176" i="1"/>
  <c r="C1176" i="1"/>
  <c r="D1175" i="1"/>
  <c r="C1175" i="1"/>
  <c r="D1174" i="1"/>
  <c r="C1174" i="1"/>
  <c r="D1173" i="1"/>
  <c r="C1173" i="1"/>
  <c r="D1172" i="1"/>
  <c r="C1172" i="1"/>
  <c r="D1171" i="1"/>
  <c r="C1171" i="1"/>
  <c r="D1170" i="1"/>
  <c r="C1170" i="1"/>
  <c r="H1170" i="1" s="1"/>
  <c r="D1169" i="1"/>
  <c r="C1169" i="1"/>
  <c r="D1168" i="1"/>
  <c r="C1168" i="1"/>
  <c r="D1166" i="1"/>
  <c r="C1166" i="1"/>
  <c r="D1165" i="1"/>
  <c r="C1165" i="1"/>
  <c r="D1164" i="1"/>
  <c r="C1164" i="1"/>
  <c r="D1163" i="1"/>
  <c r="C1163" i="1"/>
  <c r="D1162" i="1"/>
  <c r="C1162" i="1"/>
  <c r="D1161" i="1"/>
  <c r="C1161" i="1"/>
  <c r="D1160" i="1"/>
  <c r="C1160" i="1"/>
  <c r="D1159" i="1"/>
  <c r="C1159" i="1"/>
  <c r="H1159" i="1" s="1"/>
  <c r="D1158" i="1"/>
  <c r="C1158" i="1"/>
  <c r="D1157" i="1"/>
  <c r="C1157" i="1"/>
  <c r="D1156" i="1"/>
  <c r="C1156" i="1"/>
  <c r="H1156" i="1" s="1"/>
  <c r="D1155" i="1"/>
  <c r="C1155" i="1"/>
  <c r="D1154" i="1"/>
  <c r="D1151" i="1"/>
  <c r="C1151" i="1"/>
  <c r="D1150" i="1"/>
  <c r="G1150" i="1" s="1"/>
  <c r="C1150" i="1"/>
  <c r="D1149" i="1"/>
  <c r="C1149" i="1"/>
  <c r="D1148" i="1"/>
  <c r="C1148" i="1"/>
  <c r="D1147" i="1"/>
  <c r="C1147" i="1"/>
  <c r="D1146" i="1"/>
  <c r="C1146" i="1"/>
  <c r="D1145" i="1"/>
  <c r="C1145" i="1"/>
  <c r="D1144" i="1"/>
  <c r="C1144" i="1"/>
  <c r="D1143" i="1"/>
  <c r="C1143"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C1120" i="1"/>
  <c r="D1119" i="1"/>
  <c r="C1119" i="1"/>
  <c r="D1118" i="1"/>
  <c r="C1118" i="1"/>
  <c r="D1117" i="1"/>
  <c r="C1117" i="1"/>
  <c r="D1116" i="1"/>
  <c r="C1116" i="1"/>
  <c r="D1115" i="1"/>
  <c r="C1115" i="1"/>
  <c r="H1115" i="1" s="1"/>
  <c r="D1114" i="1"/>
  <c r="C1114"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H1093" i="1" s="1"/>
  <c r="D1092" i="1"/>
  <c r="C1092" i="1"/>
  <c r="D1091" i="1"/>
  <c r="C1091" i="1"/>
  <c r="D1090" i="1"/>
  <c r="C1090" i="1"/>
  <c r="D1089" i="1"/>
  <c r="C1089" i="1"/>
  <c r="D1088" i="1"/>
  <c r="C1088" i="1"/>
  <c r="D1087" i="1"/>
  <c r="C1087" i="1"/>
  <c r="G1087" i="1" s="1"/>
  <c r="D1086" i="1"/>
  <c r="C1086" i="1"/>
  <c r="D1085" i="1"/>
  <c r="C1085" i="1"/>
  <c r="D1084" i="1"/>
  <c r="C1084" i="1"/>
  <c r="D1083" i="1"/>
  <c r="C1083" i="1"/>
  <c r="D1082" i="1"/>
  <c r="C1082" i="1"/>
  <c r="D1081" i="1"/>
  <c r="C1081" i="1"/>
  <c r="D1080" i="1"/>
  <c r="C1080" i="1"/>
  <c r="D1079" i="1"/>
  <c r="C1079" i="1"/>
  <c r="D1078" i="1"/>
  <c r="C1078" i="1"/>
  <c r="D1077" i="1"/>
  <c r="C1077" i="1"/>
  <c r="H1076" i="1"/>
  <c r="D1076" i="1"/>
  <c r="C1076" i="1"/>
  <c r="D1075" i="1"/>
  <c r="C1075" i="1"/>
  <c r="H1075" i="1" s="1"/>
  <c r="D1074" i="1"/>
  <c r="C1074" i="1"/>
  <c r="D1073" i="1"/>
  <c r="C1073" i="1"/>
  <c r="D1072" i="1"/>
  <c r="C1072" i="1"/>
  <c r="H1072" i="1" s="1"/>
  <c r="D1071" i="1"/>
  <c r="C1071" i="1"/>
  <c r="D1070" i="1"/>
  <c r="C1070" i="1"/>
  <c r="D1069" i="1"/>
  <c r="C1069" i="1"/>
  <c r="D1068" i="1"/>
  <c r="C1068" i="1"/>
  <c r="G1068" i="1" s="1"/>
  <c r="D1067" i="1"/>
  <c r="C1067" i="1"/>
  <c r="H1067" i="1" s="1"/>
  <c r="D1066" i="1"/>
  <c r="C1066"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G1026" i="1" s="1"/>
  <c r="D1025" i="1"/>
  <c r="C1025" i="1"/>
  <c r="D1024" i="1"/>
  <c r="C1024" i="1"/>
  <c r="D1023" i="1"/>
  <c r="D1022" i="1"/>
  <c r="C1022" i="1"/>
  <c r="H1022" i="1" s="1"/>
  <c r="D1021" i="1"/>
  <c r="C1021" i="1"/>
  <c r="D1020" i="1"/>
  <c r="C1020" i="1"/>
  <c r="D1018" i="1"/>
  <c r="C1018" i="1"/>
  <c r="D1017" i="1"/>
  <c r="C1017" i="1"/>
  <c r="D1016" i="1"/>
  <c r="C1016" i="1"/>
  <c r="D1015" i="1"/>
  <c r="G1015" i="1" s="1"/>
  <c r="C1015" i="1"/>
  <c r="D1014" i="1"/>
  <c r="C1014" i="1"/>
  <c r="D1013" i="1"/>
  <c r="D1012" i="1"/>
  <c r="C1012" i="1"/>
  <c r="D1011" i="1"/>
  <c r="C1011" i="1"/>
  <c r="D1010" i="1"/>
  <c r="C1010" i="1"/>
  <c r="D1009" i="1"/>
  <c r="C1009" i="1"/>
  <c r="D1008" i="1"/>
  <c r="C1008" i="1"/>
  <c r="D1007" i="1"/>
  <c r="D1006" i="1"/>
  <c r="C1006" i="1"/>
  <c r="D1005" i="1"/>
  <c r="C1005" i="1"/>
  <c r="D1004" i="1"/>
  <c r="C1004" i="1"/>
  <c r="D1003" i="1"/>
  <c r="C1003" i="1"/>
  <c r="D1002" i="1"/>
  <c r="C1002" i="1"/>
  <c r="D1001" i="1"/>
  <c r="C1001" i="1"/>
  <c r="D1000" i="1"/>
  <c r="C1000" i="1"/>
  <c r="D999" i="1"/>
  <c r="C999" i="1"/>
  <c r="D998" i="1"/>
  <c r="C998" i="1"/>
  <c r="D996" i="1"/>
  <c r="C996" i="1"/>
  <c r="D995" i="1"/>
  <c r="C995" i="1"/>
  <c r="D994" i="1"/>
  <c r="C994" i="1"/>
  <c r="D993" i="1"/>
  <c r="C993" i="1"/>
  <c r="D992" i="1"/>
  <c r="C992" i="1"/>
  <c r="D991" i="1"/>
  <c r="D989" i="1"/>
  <c r="C989" i="1"/>
  <c r="D988" i="1"/>
  <c r="C988" i="1"/>
  <c r="D987" i="1"/>
  <c r="C987" i="1"/>
  <c r="H987" i="1" s="1"/>
  <c r="C986" i="1"/>
  <c r="D983" i="1"/>
  <c r="C983" i="1"/>
  <c r="G983" i="1" s="1"/>
  <c r="D982" i="1"/>
  <c r="C982" i="1"/>
  <c r="D981" i="1"/>
  <c r="C981" i="1"/>
  <c r="D980" i="1"/>
  <c r="C980" i="1"/>
  <c r="G980" i="1" s="1"/>
  <c r="D979" i="1"/>
  <c r="C979" i="1"/>
  <c r="D978" i="1"/>
  <c r="C978" i="1"/>
  <c r="H978" i="1" s="1"/>
  <c r="D977" i="1"/>
  <c r="C977" i="1"/>
  <c r="D976" i="1"/>
  <c r="C976" i="1"/>
  <c r="D975" i="1"/>
  <c r="C975" i="1"/>
  <c r="D974" i="1"/>
  <c r="C974" i="1"/>
  <c r="G974" i="1" s="1"/>
  <c r="D973" i="1"/>
  <c r="C973" i="1"/>
  <c r="D972" i="1"/>
  <c r="C972" i="1"/>
  <c r="H972" i="1" s="1"/>
  <c r="D971" i="1"/>
  <c r="C971" i="1"/>
  <c r="D970" i="1"/>
  <c r="C970" i="1"/>
  <c r="D969" i="1"/>
  <c r="C969" i="1"/>
  <c r="D968" i="1"/>
  <c r="C968" i="1"/>
  <c r="G968" i="1" s="1"/>
  <c r="D967" i="1"/>
  <c r="C967" i="1"/>
  <c r="D966" i="1"/>
  <c r="H966" i="1" s="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H953" i="1" s="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G941" i="1" s="1"/>
  <c r="D940" i="1"/>
  <c r="C940" i="1"/>
  <c r="D939" i="1"/>
  <c r="C939" i="1"/>
  <c r="D938" i="1"/>
  <c r="C938" i="1"/>
  <c r="D937" i="1"/>
  <c r="C937" i="1"/>
  <c r="D936" i="1"/>
  <c r="C936" i="1"/>
  <c r="H936" i="1" s="1"/>
  <c r="D935" i="1"/>
  <c r="C935" i="1"/>
  <c r="D934" i="1"/>
  <c r="C934" i="1"/>
  <c r="D933" i="1"/>
  <c r="C933" i="1"/>
  <c r="D932" i="1"/>
  <c r="C932" i="1"/>
  <c r="D931" i="1"/>
  <c r="C931" i="1"/>
  <c r="D930" i="1"/>
  <c r="H930" i="1" s="1"/>
  <c r="C930" i="1"/>
  <c r="D929" i="1"/>
  <c r="H929" i="1" s="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G899" i="1" s="1"/>
  <c r="D898" i="1"/>
  <c r="C898" i="1"/>
  <c r="D897" i="1"/>
  <c r="C897" i="1"/>
  <c r="D896" i="1"/>
  <c r="C896" i="1"/>
  <c r="D895" i="1"/>
  <c r="C895" i="1"/>
  <c r="D894" i="1"/>
  <c r="C894" i="1"/>
  <c r="G894" i="1" s="1"/>
  <c r="D893" i="1"/>
  <c r="C893" i="1"/>
  <c r="D892" i="1"/>
  <c r="C892" i="1"/>
  <c r="D891" i="1"/>
  <c r="C891" i="1"/>
  <c r="D890" i="1"/>
  <c r="C890" i="1"/>
  <c r="G890" i="1" s="1"/>
  <c r="D889" i="1"/>
  <c r="C889" i="1"/>
  <c r="D888" i="1"/>
  <c r="C888" i="1"/>
  <c r="H888" i="1" s="1"/>
  <c r="D887" i="1"/>
  <c r="C887" i="1"/>
  <c r="D886" i="1"/>
  <c r="C886" i="1"/>
  <c r="H886" i="1" s="1"/>
  <c r="D885" i="1"/>
  <c r="C885" i="1"/>
  <c r="D884" i="1"/>
  <c r="C884" i="1"/>
  <c r="D883" i="1"/>
  <c r="C883" i="1"/>
  <c r="D882" i="1"/>
  <c r="C882" i="1"/>
  <c r="G882" i="1" s="1"/>
  <c r="D881" i="1"/>
  <c r="C881" i="1"/>
  <c r="D880" i="1"/>
  <c r="C880" i="1"/>
  <c r="D879" i="1"/>
  <c r="C879" i="1"/>
  <c r="D878" i="1"/>
  <c r="C878" i="1"/>
  <c r="D877" i="1"/>
  <c r="C877" i="1"/>
  <c r="D876" i="1"/>
  <c r="H876" i="1" s="1"/>
  <c r="C876" i="1"/>
  <c r="D875" i="1"/>
  <c r="C875" i="1"/>
  <c r="G875" i="1" s="1"/>
  <c r="D874" i="1"/>
  <c r="C874" i="1"/>
  <c r="D873" i="1"/>
  <c r="C873" i="1"/>
  <c r="D872" i="1"/>
  <c r="C872" i="1"/>
  <c r="D871" i="1"/>
  <c r="C871" i="1"/>
  <c r="D870" i="1"/>
  <c r="C870" i="1"/>
  <c r="H870" i="1" s="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H857" i="1" s="1"/>
  <c r="C857" i="1"/>
  <c r="D856" i="1"/>
  <c r="C856" i="1"/>
  <c r="D855" i="1"/>
  <c r="C855" i="1"/>
  <c r="D854" i="1"/>
  <c r="H854" i="1" s="1"/>
  <c r="C854" i="1"/>
  <c r="D853" i="1"/>
  <c r="C853" i="1"/>
  <c r="D852" i="1"/>
  <c r="C852" i="1"/>
  <c r="G852" i="1" s="1"/>
  <c r="D851" i="1"/>
  <c r="C851" i="1"/>
  <c r="G851" i="1" s="1"/>
  <c r="D850" i="1"/>
  <c r="C850" i="1"/>
  <c r="H850" i="1" s="1"/>
  <c r="D849" i="1"/>
  <c r="C849" i="1"/>
  <c r="D848" i="1"/>
  <c r="C848" i="1"/>
  <c r="D847" i="1"/>
  <c r="C847" i="1"/>
  <c r="D846" i="1"/>
  <c r="C846" i="1"/>
  <c r="D845" i="1"/>
  <c r="C845" i="1"/>
  <c r="G845" i="1" s="1"/>
  <c r="D844" i="1"/>
  <c r="C844" i="1"/>
  <c r="H844" i="1" s="1"/>
  <c r="D843" i="1"/>
  <c r="C843" i="1"/>
  <c r="D842" i="1"/>
  <c r="C842" i="1"/>
  <c r="D841" i="1"/>
  <c r="C841" i="1"/>
  <c r="D840" i="1"/>
  <c r="C840" i="1"/>
  <c r="D839" i="1"/>
  <c r="C839" i="1"/>
  <c r="D838" i="1"/>
  <c r="C838" i="1"/>
  <c r="G838" i="1" s="1"/>
  <c r="D837" i="1"/>
  <c r="C837" i="1"/>
  <c r="D836" i="1"/>
  <c r="C836" i="1"/>
  <c r="D835" i="1"/>
  <c r="C835" i="1"/>
  <c r="D834" i="1"/>
  <c r="C834" i="1"/>
  <c r="D833" i="1"/>
  <c r="C833" i="1"/>
  <c r="G833" i="1" s="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G808" i="1" s="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G792" i="1" s="1"/>
  <c r="D791" i="1"/>
  <c r="C791" i="1"/>
  <c r="D790" i="1"/>
  <c r="C790" i="1"/>
  <c r="G790" i="1" s="1"/>
  <c r="D789" i="1"/>
  <c r="C789" i="1"/>
  <c r="D788" i="1"/>
  <c r="C788" i="1"/>
  <c r="D787" i="1"/>
  <c r="C787" i="1"/>
  <c r="D786" i="1"/>
  <c r="C786" i="1"/>
  <c r="G786" i="1" s="1"/>
  <c r="D785" i="1"/>
  <c r="C785" i="1"/>
  <c r="D784" i="1"/>
  <c r="C784" i="1"/>
  <c r="D783" i="1"/>
  <c r="C783" i="1"/>
  <c r="D782" i="1"/>
  <c r="C782" i="1"/>
  <c r="D781" i="1"/>
  <c r="C781" i="1"/>
  <c r="D780" i="1"/>
  <c r="C780" i="1"/>
  <c r="D779" i="1"/>
  <c r="C779" i="1"/>
  <c r="D778" i="1"/>
  <c r="C778" i="1"/>
  <c r="H778" i="1" s="1"/>
  <c r="D777" i="1"/>
  <c r="C777" i="1"/>
  <c r="D776" i="1"/>
  <c r="C776" i="1"/>
  <c r="D775" i="1"/>
  <c r="C775" i="1"/>
  <c r="D774" i="1"/>
  <c r="C774" i="1"/>
  <c r="H774" i="1" s="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G761" i="1" s="1"/>
  <c r="C761" i="1"/>
  <c r="D760" i="1"/>
  <c r="C760" i="1"/>
  <c r="D759" i="1"/>
  <c r="C759" i="1"/>
  <c r="D758" i="1"/>
  <c r="C758" i="1"/>
  <c r="D757" i="1"/>
  <c r="C757" i="1"/>
  <c r="D756" i="1"/>
  <c r="C756" i="1"/>
  <c r="D755" i="1"/>
  <c r="C755" i="1"/>
  <c r="D754" i="1"/>
  <c r="C754" i="1"/>
  <c r="D753" i="1"/>
  <c r="C753" i="1"/>
  <c r="D752" i="1"/>
  <c r="C752" i="1"/>
  <c r="D751" i="1"/>
  <c r="C751" i="1"/>
  <c r="H750" i="1"/>
  <c r="D750" i="1"/>
  <c r="C750" i="1"/>
  <c r="D749" i="1"/>
  <c r="C749" i="1"/>
  <c r="D748" i="1"/>
  <c r="C748" i="1"/>
  <c r="D747" i="1"/>
  <c r="C747" i="1"/>
  <c r="D746" i="1"/>
  <c r="C746" i="1"/>
  <c r="D745" i="1"/>
  <c r="C745" i="1"/>
  <c r="D744" i="1"/>
  <c r="C744" i="1"/>
  <c r="D743" i="1"/>
  <c r="G743" i="1" s="1"/>
  <c r="C743" i="1"/>
  <c r="D742" i="1"/>
  <c r="C742" i="1"/>
  <c r="D741" i="1"/>
  <c r="C741" i="1"/>
  <c r="D740" i="1"/>
  <c r="C740" i="1"/>
  <c r="D739" i="1"/>
  <c r="C739" i="1"/>
  <c r="H739" i="1" s="1"/>
  <c r="D738" i="1"/>
  <c r="C738" i="1"/>
  <c r="D737" i="1"/>
  <c r="C737" i="1"/>
  <c r="D736" i="1"/>
  <c r="C736" i="1"/>
  <c r="D735" i="1"/>
  <c r="H735" i="1" s="1"/>
  <c r="C735" i="1"/>
  <c r="D734" i="1"/>
  <c r="C734" i="1"/>
  <c r="D733" i="1"/>
  <c r="C733" i="1"/>
  <c r="D732" i="1"/>
  <c r="G732" i="1" s="1"/>
  <c r="C732" i="1"/>
  <c r="D731" i="1"/>
  <c r="C731" i="1"/>
  <c r="D730" i="1"/>
  <c r="C730" i="1"/>
  <c r="D729" i="1"/>
  <c r="C729" i="1"/>
  <c r="D728" i="1"/>
  <c r="C728" i="1"/>
  <c r="H728" i="1" s="1"/>
  <c r="D727" i="1"/>
  <c r="C727" i="1"/>
  <c r="D726" i="1"/>
  <c r="C726" i="1"/>
  <c r="D725" i="1"/>
  <c r="C725" i="1"/>
  <c r="D724" i="1"/>
  <c r="C724" i="1"/>
  <c r="D723" i="1"/>
  <c r="C723" i="1"/>
  <c r="H723" i="1" s="1"/>
  <c r="D722" i="1"/>
  <c r="C722" i="1"/>
  <c r="D721" i="1"/>
  <c r="C721" i="1"/>
  <c r="D720" i="1"/>
  <c r="C720" i="1"/>
  <c r="H720" i="1" s="1"/>
  <c r="D719" i="1"/>
  <c r="C719" i="1"/>
  <c r="D718" i="1"/>
  <c r="C718" i="1"/>
  <c r="H717" i="1"/>
  <c r="G717" i="1"/>
  <c r="D717" i="1"/>
  <c r="C717" i="1"/>
  <c r="D716" i="1"/>
  <c r="C716" i="1"/>
  <c r="G716" i="1" s="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H693" i="1" s="1"/>
  <c r="D692" i="1"/>
  <c r="C692" i="1"/>
  <c r="H692" i="1" s="1"/>
  <c r="D691" i="1"/>
  <c r="C691" i="1"/>
  <c r="D690" i="1"/>
  <c r="C690" i="1"/>
  <c r="H690" i="1" s="1"/>
  <c r="D689" i="1"/>
  <c r="C689" i="1"/>
  <c r="H689" i="1" s="1"/>
  <c r="D688" i="1"/>
  <c r="C688" i="1"/>
  <c r="D687" i="1"/>
  <c r="C687" i="1"/>
  <c r="D686" i="1"/>
  <c r="C686" i="1"/>
  <c r="D685" i="1"/>
  <c r="C685" i="1"/>
  <c r="D684" i="1"/>
  <c r="C684" i="1"/>
  <c r="D683" i="1"/>
  <c r="C683" i="1"/>
  <c r="D682" i="1"/>
  <c r="C682" i="1"/>
  <c r="D681" i="1"/>
  <c r="C681" i="1"/>
  <c r="H681" i="1" s="1"/>
  <c r="D680" i="1"/>
  <c r="C680" i="1"/>
  <c r="D679" i="1"/>
  <c r="C679" i="1"/>
  <c r="D678" i="1"/>
  <c r="C678" i="1"/>
  <c r="D677" i="1"/>
  <c r="C677" i="1"/>
  <c r="D676" i="1"/>
  <c r="C676" i="1"/>
  <c r="D675" i="1"/>
  <c r="C675" i="1"/>
  <c r="D674" i="1"/>
  <c r="C674" i="1"/>
  <c r="D673" i="1"/>
  <c r="C673" i="1"/>
  <c r="D672" i="1"/>
  <c r="C672" i="1"/>
  <c r="H672" i="1" s="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H657" i="1" s="1"/>
  <c r="D656" i="1"/>
  <c r="C656" i="1"/>
  <c r="D655" i="1"/>
  <c r="C655" i="1"/>
  <c r="D654" i="1"/>
  <c r="C654" i="1"/>
  <c r="D653" i="1"/>
  <c r="C653" i="1"/>
  <c r="D652" i="1"/>
  <c r="C652" i="1"/>
  <c r="G651" i="1"/>
  <c r="D651" i="1"/>
  <c r="C651" i="1"/>
  <c r="H651" i="1" s="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H627" i="1"/>
  <c r="G627" i="1"/>
  <c r="D627" i="1"/>
  <c r="C627" i="1"/>
  <c r="D626" i="1"/>
  <c r="D625" i="1"/>
  <c r="C625" i="1"/>
  <c r="D624" i="1"/>
  <c r="C624" i="1"/>
  <c r="D623" i="1"/>
  <c r="C623" i="1"/>
  <c r="D622" i="1"/>
  <c r="C622" i="1"/>
  <c r="D621" i="1"/>
  <c r="C621" i="1"/>
  <c r="D620" i="1"/>
  <c r="C620" i="1"/>
  <c r="D618" i="1"/>
  <c r="C618" i="1"/>
  <c r="D617" i="1"/>
  <c r="C617" i="1"/>
  <c r="D616" i="1"/>
  <c r="C616" i="1"/>
  <c r="D615" i="1"/>
  <c r="C615" i="1"/>
  <c r="H615" i="1" s="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H600" i="1" s="1"/>
  <c r="D599" i="1"/>
  <c r="C599" i="1"/>
  <c r="D598" i="1"/>
  <c r="C598" i="1"/>
  <c r="C597" i="1"/>
  <c r="D596" i="1"/>
  <c r="C596" i="1"/>
  <c r="D595" i="1"/>
  <c r="C595" i="1"/>
  <c r="D594" i="1"/>
  <c r="G594" i="1" s="1"/>
  <c r="C594" i="1"/>
  <c r="D593" i="1"/>
  <c r="C593" i="1"/>
  <c r="D592" i="1"/>
  <c r="C592" i="1"/>
  <c r="D591" i="1"/>
  <c r="C591" i="1"/>
  <c r="D590" i="1"/>
  <c r="C590" i="1"/>
  <c r="D589" i="1"/>
  <c r="C589" i="1"/>
  <c r="D588" i="1"/>
  <c r="C588" i="1"/>
  <c r="D586" i="1"/>
  <c r="C586" i="1"/>
  <c r="D585" i="1"/>
  <c r="G585" i="1" s="1"/>
  <c r="C585" i="1"/>
  <c r="D584" i="1"/>
  <c r="C584" i="1"/>
  <c r="D583" i="1"/>
  <c r="C583" i="1"/>
  <c r="D582" i="1"/>
  <c r="C582" i="1"/>
  <c r="D581" i="1"/>
  <c r="C581" i="1"/>
  <c r="D580" i="1"/>
  <c r="C580" i="1"/>
  <c r="D579" i="1"/>
  <c r="G579" i="1" s="1"/>
  <c r="C579" i="1"/>
  <c r="D578" i="1"/>
  <c r="C578" i="1"/>
  <c r="D577" i="1"/>
  <c r="C577" i="1"/>
  <c r="D576" i="1"/>
  <c r="C576" i="1"/>
  <c r="D575" i="1"/>
  <c r="C575" i="1"/>
  <c r="D573" i="1"/>
  <c r="G573" i="1" s="1"/>
  <c r="C573" i="1"/>
  <c r="D572" i="1"/>
  <c r="C572" i="1"/>
  <c r="D571" i="1"/>
  <c r="C571" i="1"/>
  <c r="D570" i="1"/>
  <c r="C570" i="1"/>
  <c r="D569" i="1"/>
  <c r="C569" i="1"/>
  <c r="D568" i="1"/>
  <c r="C568" i="1"/>
  <c r="D567" i="1"/>
  <c r="C567" i="1"/>
  <c r="D566" i="1"/>
  <c r="C566" i="1"/>
  <c r="H566" i="1" s="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H502" i="1" s="1"/>
  <c r="D501" i="1"/>
  <c r="C501" i="1"/>
  <c r="D500" i="1"/>
  <c r="C500" i="1"/>
  <c r="D499" i="1"/>
  <c r="C499" i="1"/>
  <c r="D498" i="1"/>
  <c r="C498" i="1"/>
  <c r="D497" i="1"/>
  <c r="C497" i="1"/>
  <c r="C496" i="1"/>
  <c r="D495" i="1"/>
  <c r="C495" i="1"/>
  <c r="D494" i="1"/>
  <c r="C494" i="1"/>
  <c r="H494" i="1" s="1"/>
  <c r="D493" i="1"/>
  <c r="C493" i="1"/>
  <c r="G493" i="1" s="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7" i="1"/>
  <c r="C477" i="1"/>
  <c r="D476" i="1"/>
  <c r="C476"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C457" i="1"/>
  <c r="D456" i="1"/>
  <c r="H456" i="1" s="1"/>
  <c r="C456" i="1"/>
  <c r="D455" i="1"/>
  <c r="C455" i="1"/>
  <c r="D454" i="1"/>
  <c r="C454" i="1"/>
  <c r="D452" i="1"/>
  <c r="C452" i="1"/>
  <c r="D451" i="1"/>
  <c r="C451" i="1"/>
  <c r="D450" i="1"/>
  <c r="C450" i="1"/>
  <c r="D449" i="1"/>
  <c r="C449" i="1"/>
  <c r="D448" i="1"/>
  <c r="C448" i="1"/>
  <c r="D447" i="1"/>
  <c r="H447" i="1" s="1"/>
  <c r="C447" i="1"/>
  <c r="D446" i="1"/>
  <c r="C446" i="1"/>
  <c r="D445" i="1"/>
  <c r="C445" i="1"/>
  <c r="D444" i="1"/>
  <c r="C444" i="1"/>
  <c r="D443" i="1"/>
  <c r="C443" i="1"/>
  <c r="D442" i="1"/>
  <c r="C442" i="1"/>
  <c r="C441" i="1"/>
  <c r="D440" i="1"/>
  <c r="C440" i="1"/>
  <c r="H439" i="1"/>
  <c r="D439" i="1"/>
  <c r="C439" i="1"/>
  <c r="D438" i="1"/>
  <c r="C438" i="1"/>
  <c r="D437" i="1"/>
  <c r="C437" i="1"/>
  <c r="D436" i="1"/>
  <c r="C436" i="1"/>
  <c r="D435" i="1"/>
  <c r="C435" i="1"/>
  <c r="D434" i="1"/>
  <c r="C434" i="1"/>
  <c r="D433" i="1"/>
  <c r="C433" i="1"/>
  <c r="H433" i="1" s="1"/>
  <c r="D432" i="1"/>
  <c r="C432" i="1"/>
  <c r="D431" i="1"/>
  <c r="C431" i="1"/>
  <c r="D430" i="1"/>
  <c r="C430" i="1"/>
  <c r="D429" i="1"/>
  <c r="C429" i="1"/>
  <c r="D428" i="1"/>
  <c r="C428" i="1"/>
  <c r="D427" i="1"/>
  <c r="C427" i="1"/>
  <c r="D426" i="1"/>
  <c r="G426" i="1" s="1"/>
  <c r="C426" i="1"/>
  <c r="D425" i="1"/>
  <c r="C425" i="1"/>
  <c r="C424" i="1"/>
  <c r="D423" i="1"/>
  <c r="C423" i="1"/>
  <c r="D422" i="1"/>
  <c r="C422" i="1"/>
  <c r="D421" i="1"/>
  <c r="C421" i="1"/>
  <c r="D420" i="1"/>
  <c r="C420" i="1"/>
  <c r="D419" i="1"/>
  <c r="C419" i="1"/>
  <c r="D418" i="1"/>
  <c r="C418" i="1"/>
  <c r="D417" i="1"/>
  <c r="H417" i="1" s="1"/>
  <c r="C417" i="1"/>
  <c r="D416" i="1"/>
  <c r="C416" i="1"/>
  <c r="D413" i="1"/>
  <c r="C413" i="1"/>
  <c r="D412" i="1"/>
  <c r="D411" i="1"/>
  <c r="D406" i="1"/>
  <c r="H406" i="1" s="1"/>
  <c r="C406" i="1"/>
  <c r="D405" i="1"/>
  <c r="C405" i="1"/>
  <c r="D404" i="1"/>
  <c r="C404" i="1"/>
  <c r="D401" i="1"/>
  <c r="C401" i="1"/>
  <c r="D400" i="1"/>
  <c r="C400" i="1"/>
  <c r="D399" i="1"/>
  <c r="H399" i="1" s="1"/>
  <c r="C399" i="1"/>
  <c r="D398" i="1"/>
  <c r="C398" i="1"/>
  <c r="D397" i="1"/>
  <c r="C397" i="1"/>
  <c r="D396" i="1"/>
  <c r="C396" i="1"/>
  <c r="D395" i="1"/>
  <c r="C395" i="1"/>
  <c r="D394" i="1"/>
  <c r="H394" i="1" s="1"/>
  <c r="C394" i="1"/>
  <c r="D393" i="1"/>
  <c r="C393" i="1"/>
  <c r="D392" i="1"/>
  <c r="C392" i="1"/>
  <c r="D390" i="1"/>
  <c r="C390" i="1"/>
  <c r="D389" i="1"/>
  <c r="C389" i="1"/>
  <c r="D388" i="1"/>
  <c r="C388" i="1"/>
  <c r="D387" i="1"/>
  <c r="C387" i="1"/>
  <c r="C386" i="1"/>
  <c r="D385" i="1"/>
  <c r="C385" i="1"/>
  <c r="D384" i="1"/>
  <c r="C384" i="1"/>
  <c r="D383" i="1"/>
  <c r="C383" i="1"/>
  <c r="D382" i="1"/>
  <c r="C382" i="1"/>
  <c r="D381" i="1"/>
  <c r="C381" i="1"/>
  <c r="D380" i="1"/>
  <c r="C380" i="1"/>
  <c r="D379" i="1"/>
  <c r="C379" i="1"/>
  <c r="D378" i="1"/>
  <c r="C378" i="1"/>
  <c r="D377" i="1"/>
  <c r="C377" i="1"/>
  <c r="D376" i="1"/>
  <c r="C376" i="1"/>
  <c r="D375" i="1"/>
  <c r="C375" i="1"/>
  <c r="G375" i="1" s="1"/>
  <c r="D374" i="1"/>
  <c r="C374" i="1"/>
  <c r="D373" i="1"/>
  <c r="C373" i="1"/>
  <c r="D372" i="1"/>
  <c r="C372" i="1"/>
  <c r="D371" i="1"/>
  <c r="C371" i="1"/>
  <c r="D370" i="1"/>
  <c r="C370" i="1"/>
  <c r="D369" i="1"/>
  <c r="C369" i="1"/>
  <c r="D368" i="1"/>
  <c r="C368" i="1"/>
  <c r="D367" i="1"/>
  <c r="C367" i="1"/>
  <c r="D366" i="1"/>
  <c r="C366" i="1"/>
  <c r="G366" i="1" s="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H349" i="1" s="1"/>
  <c r="C349" i="1"/>
  <c r="D348" i="1"/>
  <c r="C348" i="1"/>
  <c r="D347" i="1"/>
  <c r="C347" i="1"/>
  <c r="D344" i="1"/>
  <c r="C344" i="1"/>
  <c r="D343" i="1"/>
  <c r="C343" i="1"/>
  <c r="D342" i="1"/>
  <c r="H342" i="1" s="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H298" i="1" s="1"/>
  <c r="C298" i="1"/>
  <c r="D297" i="1"/>
  <c r="C297" i="1"/>
  <c r="D296" i="1"/>
  <c r="C296" i="1"/>
  <c r="D295" i="1"/>
  <c r="C295" i="1"/>
  <c r="D292" i="1"/>
  <c r="C292" i="1"/>
  <c r="H292" i="1" s="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G274" i="1" s="1"/>
  <c r="C274" i="1"/>
  <c r="D273" i="1"/>
  <c r="C273" i="1"/>
  <c r="D272" i="1"/>
  <c r="C272" i="1"/>
  <c r="D271" i="1"/>
  <c r="C271" i="1"/>
  <c r="D270" i="1"/>
  <c r="C270" i="1"/>
  <c r="D269" i="1"/>
  <c r="D268" i="1"/>
  <c r="C268" i="1"/>
  <c r="H268" i="1" s="1"/>
  <c r="D267" i="1"/>
  <c r="C267" i="1"/>
  <c r="D266" i="1"/>
  <c r="C266" i="1"/>
  <c r="D265" i="1"/>
  <c r="C265" i="1"/>
  <c r="H265" i="1" s="1"/>
  <c r="D264" i="1"/>
  <c r="C264" i="1"/>
  <c r="D263" i="1"/>
  <c r="C263" i="1"/>
  <c r="D262" i="1"/>
  <c r="C262" i="1"/>
  <c r="D261" i="1"/>
  <c r="C261" i="1"/>
  <c r="D260" i="1"/>
  <c r="C260" i="1"/>
  <c r="D258" i="1"/>
  <c r="C258" i="1"/>
  <c r="D257" i="1"/>
  <c r="C257" i="1"/>
  <c r="D256" i="1"/>
  <c r="C256" i="1"/>
  <c r="D255" i="1"/>
  <c r="C255" i="1"/>
  <c r="D254" i="1"/>
  <c r="C254" i="1"/>
  <c r="D253" i="1"/>
  <c r="G253" i="1" s="1"/>
  <c r="C253" i="1"/>
  <c r="H253" i="1" s="1"/>
  <c r="D252" i="1"/>
  <c r="C252" i="1"/>
  <c r="D251" i="1"/>
  <c r="C251" i="1"/>
  <c r="D250" i="1"/>
  <c r="C250" i="1"/>
  <c r="D249" i="1"/>
  <c r="C249" i="1"/>
  <c r="D247" i="1"/>
  <c r="C247" i="1"/>
  <c r="H247" i="1" s="1"/>
  <c r="D246" i="1"/>
  <c r="C246" i="1"/>
  <c r="D245" i="1"/>
  <c r="C245" i="1"/>
  <c r="D244" i="1"/>
  <c r="C244" i="1"/>
  <c r="D243" i="1"/>
  <c r="C243" i="1"/>
  <c r="D242" i="1"/>
  <c r="C242" i="1"/>
  <c r="D241" i="1"/>
  <c r="G241" i="1" s="1"/>
  <c r="C241" i="1"/>
  <c r="D240" i="1"/>
  <c r="C240" i="1"/>
  <c r="D239" i="1"/>
  <c r="C239" i="1"/>
  <c r="D238" i="1"/>
  <c r="C238" i="1"/>
  <c r="H238" i="1" s="1"/>
  <c r="D237" i="1"/>
  <c r="C237" i="1"/>
  <c r="D236" i="1"/>
  <c r="C236" i="1"/>
  <c r="D235" i="1"/>
  <c r="C235" i="1"/>
  <c r="D234" i="1"/>
  <c r="C234" i="1"/>
  <c r="D233" i="1"/>
  <c r="C233" i="1"/>
  <c r="D232" i="1"/>
  <c r="D231" i="1"/>
  <c r="C231" i="1"/>
  <c r="H231" i="1" s="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G216" i="1" s="1"/>
  <c r="C216" i="1"/>
  <c r="C215" i="1"/>
  <c r="D214" i="1"/>
  <c r="C214" i="1"/>
  <c r="D213" i="1"/>
  <c r="C213" i="1"/>
  <c r="H213" i="1" s="1"/>
  <c r="D212" i="1"/>
  <c r="D210" i="1"/>
  <c r="G210" i="1" s="1"/>
  <c r="C210" i="1"/>
  <c r="D209" i="1"/>
  <c r="C209" i="1"/>
  <c r="D208" i="1"/>
  <c r="C208" i="1"/>
  <c r="D207" i="1"/>
  <c r="C207" i="1"/>
  <c r="D206" i="1"/>
  <c r="D205" i="1"/>
  <c r="H205" i="1" s="1"/>
  <c r="C205" i="1"/>
  <c r="D204" i="1"/>
  <c r="C204" i="1"/>
  <c r="D203" i="1"/>
  <c r="C203" i="1"/>
  <c r="D202" i="1"/>
  <c r="C202" i="1"/>
  <c r="D201" i="1"/>
  <c r="C201" i="1"/>
  <c r="D200" i="1"/>
  <c r="C200" i="1"/>
  <c r="D199" i="1"/>
  <c r="C199" i="1"/>
  <c r="D198" i="1"/>
  <c r="D197" i="1"/>
  <c r="C197" i="1"/>
  <c r="D196" i="1"/>
  <c r="C196" i="1"/>
  <c r="D195" i="1"/>
  <c r="C195" i="1"/>
  <c r="D194" i="1"/>
  <c r="C194" i="1"/>
  <c r="D193" i="1"/>
  <c r="C193" i="1"/>
  <c r="D191" i="1"/>
  <c r="C191" i="1"/>
  <c r="D190" i="1"/>
  <c r="C190" i="1"/>
  <c r="D189" i="1"/>
  <c r="C189" i="1"/>
  <c r="D188" i="1"/>
  <c r="C188" i="1"/>
  <c r="D187" i="1"/>
  <c r="C187" i="1"/>
  <c r="G187" i="1" s="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C173" i="1"/>
  <c r="D172" i="1"/>
  <c r="C172" i="1"/>
  <c r="D171" i="1"/>
  <c r="H171" i="1" s="1"/>
  <c r="C171" i="1"/>
  <c r="D170" i="1"/>
  <c r="C170" i="1"/>
  <c r="D169" i="1"/>
  <c r="C169" i="1"/>
  <c r="D168" i="1"/>
  <c r="C168" i="1"/>
  <c r="D167" i="1"/>
  <c r="C167" i="1"/>
  <c r="D166" i="1"/>
  <c r="C166" i="1"/>
  <c r="D165" i="1"/>
  <c r="C165" i="1"/>
  <c r="D164" i="1"/>
  <c r="C164" i="1"/>
  <c r="D163" i="1"/>
  <c r="C163" i="1"/>
  <c r="G163" i="1" s="1"/>
  <c r="D162" i="1"/>
  <c r="C162" i="1"/>
  <c r="D161" i="1"/>
  <c r="C161" i="1"/>
  <c r="C160" i="1"/>
  <c r="D158" i="1"/>
  <c r="C158" i="1"/>
  <c r="D157" i="1"/>
  <c r="C157" i="1"/>
  <c r="D156" i="1"/>
  <c r="C156" i="1"/>
  <c r="D155" i="1"/>
  <c r="C155" i="1"/>
  <c r="D154" i="1"/>
  <c r="C154" i="1"/>
  <c r="D153" i="1"/>
  <c r="C153" i="1"/>
  <c r="D152" i="1"/>
  <c r="C152" i="1"/>
  <c r="D151" i="1"/>
  <c r="C151" i="1"/>
  <c r="D150" i="1"/>
  <c r="C150" i="1"/>
  <c r="D149" i="1"/>
  <c r="D146" i="1"/>
  <c r="C146" i="1"/>
  <c r="D145" i="1"/>
  <c r="C145" i="1"/>
  <c r="D144" i="1"/>
  <c r="C144" i="1"/>
  <c r="D143" i="1"/>
  <c r="C143" i="1"/>
  <c r="D142" i="1"/>
  <c r="C142" i="1"/>
  <c r="D141" i="1"/>
  <c r="C141" i="1"/>
  <c r="D140" i="1"/>
  <c r="C140" i="1"/>
  <c r="D139" i="1"/>
  <c r="C139" i="1"/>
  <c r="G139" i="1" s="1"/>
  <c r="G138" i="1"/>
  <c r="D138" i="1"/>
  <c r="C138" i="1"/>
  <c r="H138" i="1" s="1"/>
  <c r="D137" i="1"/>
  <c r="C137" i="1"/>
  <c r="C136" i="1"/>
  <c r="D134" i="1"/>
  <c r="C134" i="1"/>
  <c r="D133" i="1"/>
  <c r="C133" i="1"/>
  <c r="D132" i="1"/>
  <c r="C132" i="1"/>
  <c r="D131" i="1"/>
  <c r="C131" i="1"/>
  <c r="D130" i="1"/>
  <c r="C130" i="1"/>
  <c r="D128" i="1"/>
  <c r="C128" i="1"/>
  <c r="D127" i="1"/>
  <c r="C127" i="1"/>
  <c r="D126" i="1"/>
  <c r="C126" i="1"/>
  <c r="D125" i="1"/>
  <c r="C125" i="1"/>
  <c r="D124" i="1"/>
  <c r="C124" i="1"/>
  <c r="D123" i="1"/>
  <c r="C123" i="1"/>
  <c r="H123" i="1" s="1"/>
  <c r="D122" i="1"/>
  <c r="C122" i="1"/>
  <c r="C121" i="1"/>
  <c r="D119" i="1"/>
  <c r="C119" i="1"/>
  <c r="D118" i="1"/>
  <c r="C118" i="1"/>
  <c r="D117" i="1"/>
  <c r="C117" i="1"/>
  <c r="D116" i="1"/>
  <c r="C116" i="1"/>
  <c r="D115" i="1"/>
  <c r="C115" i="1"/>
  <c r="D114" i="1"/>
  <c r="C114" i="1"/>
  <c r="D113" i="1"/>
  <c r="C113" i="1"/>
  <c r="D112" i="1"/>
  <c r="C112" i="1"/>
  <c r="D111" i="1"/>
  <c r="C111" i="1"/>
  <c r="D110" i="1"/>
  <c r="C110" i="1"/>
  <c r="D109" i="1"/>
  <c r="C109" i="1"/>
  <c r="D107" i="1"/>
  <c r="C107" i="1"/>
  <c r="D106" i="1"/>
  <c r="C106" i="1"/>
  <c r="D105" i="1"/>
  <c r="C105" i="1"/>
  <c r="D104" i="1"/>
  <c r="C104" i="1"/>
  <c r="D103" i="1"/>
  <c r="D101" i="1"/>
  <c r="C101" i="1"/>
  <c r="D100" i="1"/>
  <c r="C100" i="1"/>
  <c r="D99" i="1"/>
  <c r="C99" i="1"/>
  <c r="D98" i="1"/>
  <c r="C98" i="1"/>
  <c r="D97" i="1"/>
  <c r="C97" i="1"/>
  <c r="G97" i="1" s="1"/>
  <c r="D96" i="1"/>
  <c r="C96" i="1"/>
  <c r="D95" i="1"/>
  <c r="C95" i="1"/>
  <c r="D94" i="1"/>
  <c r="C94" i="1"/>
  <c r="D93" i="1"/>
  <c r="C93" i="1"/>
  <c r="H93" i="1" s="1"/>
  <c r="D92" i="1"/>
  <c r="C92" i="1"/>
  <c r="D91" i="1"/>
  <c r="C91" i="1"/>
  <c r="D90" i="1"/>
  <c r="C90" i="1"/>
  <c r="D89" i="1"/>
  <c r="C89" i="1"/>
  <c r="D88" i="1"/>
  <c r="C88" i="1"/>
  <c r="D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C70" i="1"/>
  <c r="D69" i="1"/>
  <c r="C69" i="1"/>
  <c r="D68" i="1"/>
  <c r="C68" i="1"/>
  <c r="D67" i="1"/>
  <c r="C67" i="1"/>
  <c r="D66" i="1"/>
  <c r="C66" i="1"/>
  <c r="D65" i="1"/>
  <c r="C65" i="1"/>
  <c r="C64" i="1"/>
  <c r="D63" i="1"/>
  <c r="C63" i="1"/>
  <c r="D62" i="1"/>
  <c r="C62" i="1"/>
  <c r="D61" i="1"/>
  <c r="C61" i="1"/>
  <c r="H61" i="1" s="1"/>
  <c r="D60" i="1"/>
  <c r="C60" i="1"/>
  <c r="D59" i="1"/>
  <c r="C59" i="1"/>
  <c r="C58" i="1"/>
  <c r="D57" i="1"/>
  <c r="C57" i="1"/>
  <c r="D56" i="1"/>
  <c r="C56" i="1"/>
  <c r="D55" i="1"/>
  <c r="C55" i="1"/>
  <c r="D54" i="1"/>
  <c r="C54" i="1"/>
  <c r="D53" i="1"/>
  <c r="C53" i="1"/>
  <c r="D52" i="1"/>
  <c r="C52" i="1"/>
  <c r="D51" i="1"/>
  <c r="C51" i="1"/>
  <c r="D50" i="1"/>
  <c r="C50" i="1"/>
  <c r="D49" i="1"/>
  <c r="C49" i="1"/>
  <c r="D48" i="1"/>
  <c r="C48" i="1"/>
  <c r="D47" i="1"/>
  <c r="C47" i="1"/>
  <c r="D45" i="1"/>
  <c r="C45" i="1"/>
  <c r="D44" i="1"/>
  <c r="C44" i="1"/>
  <c r="D43" i="1"/>
  <c r="C43" i="1"/>
  <c r="G43" i="1" s="1"/>
  <c r="D42" i="1"/>
  <c r="C42" i="1"/>
  <c r="D41" i="1"/>
  <c r="C41" i="1"/>
  <c r="D40" i="1"/>
  <c r="C40" i="1"/>
  <c r="D39" i="1"/>
  <c r="G39" i="1" s="1"/>
  <c r="C39" i="1"/>
  <c r="H39" i="1" s="1"/>
  <c r="D38" i="1"/>
  <c r="C38" i="1"/>
  <c r="D37" i="1"/>
  <c r="C37" i="1"/>
  <c r="D36" i="1"/>
  <c r="C36" i="1"/>
  <c r="D35" i="1"/>
  <c r="C35" i="1"/>
  <c r="D34" i="1"/>
  <c r="C34" i="1"/>
  <c r="D33" i="1"/>
  <c r="C33" i="1"/>
  <c r="D32" i="1"/>
  <c r="C32" i="1"/>
  <c r="D31" i="1"/>
  <c r="C31" i="1"/>
  <c r="D30" i="1"/>
  <c r="C30" i="1"/>
  <c r="D29" i="1"/>
  <c r="C29" i="1"/>
  <c r="D28" i="1"/>
  <c r="C28" i="1"/>
  <c r="D27" i="1"/>
  <c r="C27" i="1"/>
  <c r="H27" i="1" s="1"/>
  <c r="D26" i="1"/>
  <c r="C26" i="1"/>
  <c r="D25" i="1"/>
  <c r="D24" i="1"/>
  <c r="C24" i="1"/>
  <c r="D23" i="1"/>
  <c r="C23" i="1"/>
  <c r="D22" i="1"/>
  <c r="C22" i="1"/>
  <c r="D21" i="1"/>
  <c r="C21" i="1"/>
  <c r="H21" i="1" s="1"/>
  <c r="D20" i="1"/>
  <c r="C20" i="1"/>
  <c r="C19" i="1"/>
  <c r="D18" i="1"/>
  <c r="C18" i="1"/>
  <c r="D17" i="1"/>
  <c r="C17" i="1"/>
  <c r="D16" i="1"/>
  <c r="C16" i="1"/>
  <c r="D15" i="1"/>
  <c r="G15" i="1" s="1"/>
  <c r="C15" i="1"/>
  <c r="D14" i="1"/>
  <c r="C14" i="1"/>
  <c r="D13" i="1"/>
  <c r="C13" i="1"/>
  <c r="D12" i="1"/>
  <c r="C12" i="1"/>
  <c r="D11" i="1"/>
  <c r="C11" i="1"/>
  <c r="D10" i="1"/>
  <c r="C10" i="1"/>
  <c r="D9" i="1"/>
  <c r="C9" i="1"/>
  <c r="D8" i="1"/>
  <c r="C8" i="1"/>
  <c r="D7" i="1"/>
  <c r="C7" i="1"/>
  <c r="D6" i="1"/>
  <c r="C6" i="1"/>
  <c r="D5" i="1"/>
  <c r="C5" i="1"/>
  <c r="J1467" i="1" l="1"/>
  <c r="H1266" i="1"/>
  <c r="H1282" i="1"/>
  <c r="H1293" i="1"/>
  <c r="H1223" i="1"/>
  <c r="H1191" i="1"/>
  <c r="C1019" i="1"/>
  <c r="G1454" i="1"/>
  <c r="G1301" i="1"/>
  <c r="G1433" i="1"/>
  <c r="G1425" i="1"/>
  <c r="H1418" i="1"/>
  <c r="F118" i="6"/>
  <c r="G1403" i="1"/>
  <c r="H1400" i="1"/>
  <c r="H1398" i="1"/>
  <c r="H1382" i="1"/>
  <c r="F66" i="6"/>
  <c r="H1363" i="1"/>
  <c r="H1356" i="1"/>
  <c r="H1351" i="1"/>
  <c r="G1351" i="1"/>
  <c r="G1349" i="1"/>
  <c r="G1344" i="1"/>
  <c r="H1345" i="1"/>
  <c r="G1343" i="1"/>
  <c r="G1336" i="1"/>
  <c r="H1324" i="1"/>
  <c r="H1315" i="1"/>
  <c r="H1314" i="1"/>
  <c r="G1309" i="1"/>
  <c r="H1304" i="1"/>
  <c r="G1298" i="1"/>
  <c r="H1276" i="1"/>
  <c r="H1275" i="1"/>
  <c r="H1273" i="1"/>
  <c r="H1267" i="1"/>
  <c r="E308" i="9"/>
  <c r="B308" i="9" s="1"/>
  <c r="H1256" i="1"/>
  <c r="H1238" i="1"/>
  <c r="G1234" i="1"/>
  <c r="F250" i="5"/>
  <c r="E245" i="5"/>
  <c r="D1222" i="1" s="1"/>
  <c r="H1210" i="1"/>
  <c r="G1207" i="1"/>
  <c r="H1203" i="1"/>
  <c r="G1196" i="1"/>
  <c r="H1194" i="1"/>
  <c r="E304" i="9"/>
  <c r="H1179" i="1"/>
  <c r="G1177" i="1"/>
  <c r="H1172" i="1"/>
  <c r="F164" i="5"/>
  <c r="H1140" i="1"/>
  <c r="H1138" i="1"/>
  <c r="G1135" i="1"/>
  <c r="H1133" i="1"/>
  <c r="H1129" i="1"/>
  <c r="G1108" i="1"/>
  <c r="H1108" i="1"/>
  <c r="G1102" i="1"/>
  <c r="G1092" i="1"/>
  <c r="H1092" i="1"/>
  <c r="H1089" i="1"/>
  <c r="H1083" i="1"/>
  <c r="H1053" i="1"/>
  <c r="H1050" i="1"/>
  <c r="G1049" i="1"/>
  <c r="G1044" i="1"/>
  <c r="H1032" i="1"/>
  <c r="F45" i="5"/>
  <c r="G1024" i="1"/>
  <c r="C1023" i="1"/>
  <c r="G1003" i="1"/>
  <c r="G992" i="1"/>
  <c r="G1575" i="1"/>
  <c r="G1557" i="1"/>
  <c r="G1535" i="1"/>
  <c r="G1536" i="1"/>
  <c r="G1528" i="1"/>
  <c r="G1512" i="1"/>
  <c r="H960" i="1"/>
  <c r="G959" i="1"/>
  <c r="H954" i="1"/>
  <c r="H948" i="1"/>
  <c r="G944" i="1"/>
  <c r="H942" i="1"/>
  <c r="G930" i="1"/>
  <c r="G926" i="1"/>
  <c r="G920" i="1"/>
  <c r="G918" i="1"/>
  <c r="H917" i="1"/>
  <c r="G912" i="1"/>
  <c r="G908" i="1"/>
  <c r="H906" i="1"/>
  <c r="E117" i="9"/>
  <c r="B117" i="9" s="1"/>
  <c r="G902" i="1"/>
  <c r="G896" i="1"/>
  <c r="H893" i="1"/>
  <c r="G887" i="1"/>
  <c r="G886" i="1"/>
  <c r="G884" i="1"/>
  <c r="H882" i="1"/>
  <c r="H880" i="1"/>
  <c r="G869" i="1"/>
  <c r="F236" i="9"/>
  <c r="B236" i="9" s="1"/>
  <c r="G863" i="1"/>
  <c r="H852" i="1"/>
  <c r="E83" i="9"/>
  <c r="G832" i="1"/>
  <c r="H828" i="1"/>
  <c r="G821" i="1"/>
  <c r="G815" i="1"/>
  <c r="H814" i="1"/>
  <c r="G814" i="1"/>
  <c r="H812" i="1"/>
  <c r="H810" i="1"/>
  <c r="G803" i="1"/>
  <c r="H803" i="1"/>
  <c r="H798" i="1"/>
  <c r="H791" i="1"/>
  <c r="H786" i="1"/>
  <c r="G785" i="1"/>
  <c r="H780" i="1"/>
  <c r="H779" i="1"/>
  <c r="G773" i="1"/>
  <c r="G768" i="1"/>
  <c r="G767" i="1"/>
  <c r="H758" i="1"/>
  <c r="G756" i="1"/>
  <c r="H756" i="1"/>
  <c r="G754" i="1"/>
  <c r="G752" i="1"/>
  <c r="H752" i="1"/>
  <c r="G735" i="1"/>
  <c r="G734" i="1"/>
  <c r="H729" i="1"/>
  <c r="H726" i="1"/>
  <c r="H725" i="1"/>
  <c r="G723" i="1"/>
  <c r="H710" i="1"/>
  <c r="G705" i="1"/>
  <c r="H702" i="1"/>
  <c r="G698" i="1"/>
  <c r="G696" i="1"/>
  <c r="G693" i="1"/>
  <c r="H687" i="1"/>
  <c r="H680" i="1"/>
  <c r="H675" i="1"/>
  <c r="H671" i="1"/>
  <c r="H669" i="1"/>
  <c r="G666" i="1"/>
  <c r="H663" i="1"/>
  <c r="G657" i="1"/>
  <c r="G654" i="1"/>
  <c r="G648" i="1"/>
  <c r="G644" i="1"/>
  <c r="H645" i="1"/>
  <c r="H642" i="1"/>
  <c r="C626" i="1"/>
  <c r="H621" i="1"/>
  <c r="G621" i="1"/>
  <c r="H618" i="1"/>
  <c r="G618" i="1"/>
  <c r="H612" i="1"/>
  <c r="H605" i="1"/>
  <c r="F267" i="9"/>
  <c r="B267" i="9" s="1"/>
  <c r="F605" i="4"/>
  <c r="E136" i="9"/>
  <c r="B136" i="9" s="1"/>
  <c r="E580" i="4"/>
  <c r="D574" i="1" s="1"/>
  <c r="H578" i="1"/>
  <c r="H576" i="1"/>
  <c r="G576" i="1"/>
  <c r="H569" i="1"/>
  <c r="H567" i="1"/>
  <c r="G564" i="1"/>
  <c r="H541" i="1"/>
  <c r="F255" i="9"/>
  <c r="H538" i="1"/>
  <c r="F254" i="9"/>
  <c r="B254" i="9" s="1"/>
  <c r="H533" i="1"/>
  <c r="G517" i="1"/>
  <c r="H517" i="1"/>
  <c r="E109" i="9"/>
  <c r="H493" i="1"/>
  <c r="E100" i="9"/>
  <c r="B100" i="9" s="1"/>
  <c r="H485" i="1"/>
  <c r="G474" i="1"/>
  <c r="H468" i="1"/>
  <c r="H460" i="1"/>
  <c r="H448" i="1"/>
  <c r="G444" i="1"/>
  <c r="H426" i="1"/>
  <c r="G418" i="1"/>
  <c r="F402" i="4"/>
  <c r="H396" i="1"/>
  <c r="H393" i="1"/>
  <c r="H382" i="1"/>
  <c r="H381" i="1"/>
  <c r="H376" i="1"/>
  <c r="H370" i="1"/>
  <c r="H363" i="1"/>
  <c r="H357" i="1"/>
  <c r="H343" i="1"/>
  <c r="G333" i="1"/>
  <c r="H333" i="1"/>
  <c r="G331" i="1"/>
  <c r="H331" i="1"/>
  <c r="H327" i="1"/>
  <c r="G315" i="1"/>
  <c r="H301" i="1"/>
  <c r="G301" i="1"/>
  <c r="H300" i="1"/>
  <c r="E299" i="4"/>
  <c r="D294" i="1" s="1"/>
  <c r="H289" i="1"/>
  <c r="G282" i="1"/>
  <c r="H256" i="1"/>
  <c r="G256" i="1"/>
  <c r="H252" i="1"/>
  <c r="H246" i="1"/>
  <c r="G240" i="1"/>
  <c r="H241" i="1"/>
  <c r="C232" i="1"/>
  <c r="G231" i="1"/>
  <c r="H225" i="1"/>
  <c r="H219" i="1"/>
  <c r="H217" i="1"/>
  <c r="C212" i="1"/>
  <c r="H204" i="1"/>
  <c r="G202" i="1"/>
  <c r="H193" i="1"/>
  <c r="G183" i="1"/>
  <c r="G171" i="1"/>
  <c r="H165" i="1"/>
  <c r="G157" i="1"/>
  <c r="H156" i="1"/>
  <c r="G156" i="1"/>
  <c r="H151" i="1"/>
  <c r="H144" i="1"/>
  <c r="H141" i="1"/>
  <c r="D136" i="1"/>
  <c r="G114" i="1"/>
  <c r="G112" i="1"/>
  <c r="H111" i="1"/>
  <c r="G100" i="1"/>
  <c r="G90" i="1"/>
  <c r="G85" i="1"/>
  <c r="H81" i="1"/>
  <c r="G73" i="1"/>
  <c r="H70" i="1"/>
  <c r="H69" i="1"/>
  <c r="G67" i="1"/>
  <c r="H57" i="1"/>
  <c r="F59" i="4"/>
  <c r="H52" i="1"/>
  <c r="H51" i="1"/>
  <c r="G49" i="1"/>
  <c r="G45" i="1"/>
  <c r="G37" i="1"/>
  <c r="G33" i="1"/>
  <c r="G31" i="1"/>
  <c r="H15" i="1"/>
  <c r="H58" i="1"/>
  <c r="H648" i="1"/>
  <c r="G1434" i="1"/>
  <c r="G1431" i="1"/>
  <c r="H1428" i="1"/>
  <c r="D1424" i="1"/>
  <c r="H1425" i="1"/>
  <c r="H1424" i="1"/>
  <c r="G1422" i="1"/>
  <c r="H1413" i="1"/>
  <c r="G1413" i="1"/>
  <c r="G1410" i="1"/>
  <c r="G1406" i="1"/>
  <c r="G1404" i="1"/>
  <c r="H1404" i="1"/>
  <c r="H1397" i="1"/>
  <c r="G1395" i="1"/>
  <c r="E89" i="6"/>
  <c r="D1383" i="1" s="1"/>
  <c r="G1386" i="1"/>
  <c r="G1382" i="1"/>
  <c r="F82" i="6"/>
  <c r="H1380" i="1"/>
  <c r="C1376" i="1"/>
  <c r="H1376" i="1" s="1"/>
  <c r="G1375" i="1"/>
  <c r="G1374" i="1"/>
  <c r="H1374" i="1"/>
  <c r="H1372" i="1"/>
  <c r="F75" i="6"/>
  <c r="G1370" i="1"/>
  <c r="H1369" i="1"/>
  <c r="G1366" i="1"/>
  <c r="H1366" i="1"/>
  <c r="G1365" i="1"/>
  <c r="H1365" i="1"/>
  <c r="H1360" i="1"/>
  <c r="G1357" i="1"/>
  <c r="H1357" i="1"/>
  <c r="G1354" i="1"/>
  <c r="H1354" i="1"/>
  <c r="H1353" i="1"/>
  <c r="G1352" i="1"/>
  <c r="F54" i="6"/>
  <c r="H1347" i="1"/>
  <c r="H1346" i="1"/>
  <c r="G1342" i="1"/>
  <c r="F43" i="6"/>
  <c r="H1340" i="1"/>
  <c r="H1337" i="1"/>
  <c r="H1338" i="1"/>
  <c r="H1333" i="1"/>
  <c r="H1336" i="1"/>
  <c r="F39" i="6"/>
  <c r="H1334" i="1"/>
  <c r="F36" i="6"/>
  <c r="G1331" i="1"/>
  <c r="G1330" i="1"/>
  <c r="H1328" i="1"/>
  <c r="H1327" i="1"/>
  <c r="H1325" i="1"/>
  <c r="H1318" i="1"/>
  <c r="G1313" i="1"/>
  <c r="G1312" i="1"/>
  <c r="G1310" i="1"/>
  <c r="F13" i="6"/>
  <c r="H1309" i="1"/>
  <c r="C1307" i="1"/>
  <c r="H1307" i="1" s="1"/>
  <c r="G1306" i="1"/>
  <c r="G1297" i="1"/>
  <c r="H1295" i="1"/>
  <c r="H1294" i="1"/>
  <c r="H1292" i="1"/>
  <c r="G1291" i="1"/>
  <c r="H1291" i="1"/>
  <c r="G1289" i="1"/>
  <c r="H1286" i="1"/>
  <c r="H1284" i="1"/>
  <c r="G1281" i="1"/>
  <c r="G1279" i="1"/>
  <c r="H1277" i="1"/>
  <c r="G1273" i="1"/>
  <c r="G1271" i="1"/>
  <c r="G1270" i="1"/>
  <c r="H1268" i="1"/>
  <c r="G1267" i="1"/>
  <c r="H1265" i="1"/>
  <c r="G1264" i="1"/>
  <c r="G1262" i="1"/>
  <c r="H1259" i="1"/>
  <c r="E287" i="9"/>
  <c r="B287" i="9" s="1"/>
  <c r="G1258" i="1"/>
  <c r="H1258" i="1"/>
  <c r="H1257" i="1"/>
  <c r="H1255" i="1"/>
  <c r="G1254" i="1"/>
  <c r="G1253" i="1"/>
  <c r="H1252" i="1"/>
  <c r="G1252" i="1"/>
  <c r="H1250" i="1"/>
  <c r="H1248" i="1"/>
  <c r="H1246" i="1"/>
  <c r="H1241" i="1"/>
  <c r="H1240" i="1"/>
  <c r="G1240" i="1"/>
  <c r="H1239" i="1"/>
  <c r="H1237" i="1"/>
  <c r="H1234" i="1"/>
  <c r="H1232" i="1"/>
  <c r="G1231" i="1"/>
  <c r="H1231" i="1"/>
  <c r="E283" i="9"/>
  <c r="B283" i="9" s="1"/>
  <c r="H1229" i="1"/>
  <c r="D245" i="5"/>
  <c r="H1227" i="1"/>
  <c r="H1226" i="1"/>
  <c r="G1225" i="1"/>
  <c r="H1225" i="1"/>
  <c r="H1221" i="1"/>
  <c r="E238" i="5"/>
  <c r="D1215" i="1" s="1"/>
  <c r="D238" i="5"/>
  <c r="C1215" i="1" s="1"/>
  <c r="F239" i="5"/>
  <c r="G1216" i="1"/>
  <c r="H1216" i="1"/>
  <c r="C1211" i="1"/>
  <c r="H1211" i="1" s="1"/>
  <c r="G1210" i="1"/>
  <c r="E305" i="9"/>
  <c r="B305" i="9" s="1"/>
  <c r="E302" i="9"/>
  <c r="B302" i="9" s="1"/>
  <c r="H1208" i="1"/>
  <c r="H1207" i="1"/>
  <c r="G1206" i="1"/>
  <c r="E206" i="5"/>
  <c r="E300" i="9"/>
  <c r="B300" i="9" s="1"/>
  <c r="H1201" i="1"/>
  <c r="H1202" i="1"/>
  <c r="G1198" i="1"/>
  <c r="H1198" i="1"/>
  <c r="H1197" i="1"/>
  <c r="H1195" i="1"/>
  <c r="G1195" i="1"/>
  <c r="H1192" i="1"/>
  <c r="E298" i="9"/>
  <c r="B298" i="9" s="1"/>
  <c r="H1189" i="1"/>
  <c r="G1187" i="1"/>
  <c r="H1184" i="1"/>
  <c r="H1181" i="1"/>
  <c r="H1175" i="1"/>
  <c r="H1177" i="1"/>
  <c r="H309" i="9"/>
  <c r="D1167" i="1"/>
  <c r="G1171" i="1"/>
  <c r="G1168" i="1"/>
  <c r="H1171" i="1"/>
  <c r="H1169" i="1"/>
  <c r="H1168" i="1"/>
  <c r="H1166" i="1"/>
  <c r="E292" i="9"/>
  <c r="B292" i="9" s="1"/>
  <c r="H1163" i="1"/>
  <c r="H1161" i="1"/>
  <c r="G1160" i="1"/>
  <c r="F180" i="5"/>
  <c r="G1159" i="1"/>
  <c r="H1158" i="1"/>
  <c r="H1151" i="1"/>
  <c r="H1150" i="1"/>
  <c r="H1148" i="1"/>
  <c r="H1146" i="1"/>
  <c r="G1144" i="1"/>
  <c r="G1138" i="1"/>
  <c r="H1136" i="1"/>
  <c r="G1131" i="1"/>
  <c r="H1131" i="1"/>
  <c r="G1128" i="1"/>
  <c r="H1128" i="1"/>
  <c r="G1123" i="1"/>
  <c r="H1122" i="1"/>
  <c r="E134" i="5"/>
  <c r="D1112" i="1" s="1"/>
  <c r="G1119" i="1"/>
  <c r="F135" i="5"/>
  <c r="H1116" i="1"/>
  <c r="H1114" i="1"/>
  <c r="H1107" i="1"/>
  <c r="H1105" i="1"/>
  <c r="G1101" i="1"/>
  <c r="H1099" i="1"/>
  <c r="H1095" i="1"/>
  <c r="G1093" i="1"/>
  <c r="G1084" i="1"/>
  <c r="H1085" i="1"/>
  <c r="G1081" i="1"/>
  <c r="G1075" i="1"/>
  <c r="E87" i="5"/>
  <c r="D1065" i="1" s="1"/>
  <c r="G1071" i="1"/>
  <c r="G1069" i="1"/>
  <c r="H1069" i="1"/>
  <c r="F88" i="5"/>
  <c r="H1066" i="1"/>
  <c r="E285" i="9"/>
  <c r="B285" i="9" s="1"/>
  <c r="H1060" i="1"/>
  <c r="H1059" i="1"/>
  <c r="G1057" i="1"/>
  <c r="H1058" i="1"/>
  <c r="G1052" i="1"/>
  <c r="H1052" i="1"/>
  <c r="H1051" i="1"/>
  <c r="H1049" i="1"/>
  <c r="H1044" i="1"/>
  <c r="G1042" i="1"/>
  <c r="G1039" i="1"/>
  <c r="H1034" i="1"/>
  <c r="G1038" i="1"/>
  <c r="F56" i="5"/>
  <c r="G1034" i="1"/>
  <c r="G1033" i="1"/>
  <c r="F52" i="5"/>
  <c r="G1029" i="1"/>
  <c r="H1029" i="1"/>
  <c r="G1023" i="1"/>
  <c r="H1026" i="1"/>
  <c r="H1023" i="1"/>
  <c r="G1021" i="1"/>
  <c r="H1017" i="1"/>
  <c r="F35" i="5"/>
  <c r="C1013" i="1"/>
  <c r="G1013" i="1" s="1"/>
  <c r="G1007" i="1"/>
  <c r="H1011" i="1"/>
  <c r="G1010" i="1"/>
  <c r="G1009" i="1"/>
  <c r="F29" i="5"/>
  <c r="H1005" i="1"/>
  <c r="G1004" i="1"/>
  <c r="G997" i="1"/>
  <c r="G1001" i="1"/>
  <c r="H999" i="1"/>
  <c r="G998" i="1"/>
  <c r="F19" i="5"/>
  <c r="G995" i="1"/>
  <c r="H993" i="1"/>
  <c r="G991" i="1"/>
  <c r="G986" i="1"/>
  <c r="F8" i="5"/>
  <c r="H986" i="1"/>
  <c r="G987" i="1"/>
  <c r="G1578" i="1"/>
  <c r="H1574" i="1"/>
  <c r="H1570" i="1"/>
  <c r="G1568" i="1"/>
  <c r="G1566" i="1"/>
  <c r="G1564" i="1"/>
  <c r="G1563" i="1"/>
  <c r="G1558" i="1"/>
  <c r="H1556" i="1"/>
  <c r="H1552" i="1"/>
  <c r="G1548" i="1"/>
  <c r="G1546" i="1"/>
  <c r="G1544" i="1"/>
  <c r="G1542" i="1"/>
  <c r="G1541" i="1"/>
  <c r="H1538" i="1"/>
  <c r="H1534" i="1"/>
  <c r="H1532" i="1"/>
  <c r="H1530" i="1"/>
  <c r="G1526" i="1"/>
  <c r="G1523" i="1"/>
  <c r="H1520" i="1"/>
  <c r="G1516" i="1"/>
  <c r="G1514" i="1"/>
  <c r="G1510" i="1"/>
  <c r="G1509" i="1"/>
  <c r="H1506" i="1"/>
  <c r="G1503" i="1"/>
  <c r="D24" i="8"/>
  <c r="C1499" i="1" s="1"/>
  <c r="H1500" i="1"/>
  <c r="G1496" i="1"/>
  <c r="G1494" i="1"/>
  <c r="G1493" i="1"/>
  <c r="H1490" i="1"/>
  <c r="G1488" i="1"/>
  <c r="G1486" i="1"/>
  <c r="G1485" i="1"/>
  <c r="G1480" i="1"/>
  <c r="H977" i="1"/>
  <c r="H971" i="1"/>
  <c r="H965" i="1"/>
  <c r="E153" i="9"/>
  <c r="H962" i="1"/>
  <c r="F269" i="9"/>
  <c r="B269" i="9" s="1"/>
  <c r="H956" i="1"/>
  <c r="F266" i="9"/>
  <c r="H950" i="1"/>
  <c r="G948" i="1"/>
  <c r="G947" i="1"/>
  <c r="E144" i="9"/>
  <c r="F262" i="9"/>
  <c r="E141" i="9"/>
  <c r="F261" i="9"/>
  <c r="B261" i="9" s="1"/>
  <c r="G942" i="1"/>
  <c r="H938" i="1"/>
  <c r="E138" i="9"/>
  <c r="B138" i="9" s="1"/>
  <c r="G936" i="1"/>
  <c r="G935" i="1"/>
  <c r="E135" i="9"/>
  <c r="B135" i="9" s="1"/>
  <c r="G932" i="1"/>
  <c r="G924" i="1"/>
  <c r="H924" i="1"/>
  <c r="H923" i="1"/>
  <c r="H918" i="1"/>
  <c r="E126" i="9"/>
  <c r="B126" i="9" s="1"/>
  <c r="H914" i="1"/>
  <c r="H912" i="1"/>
  <c r="G911" i="1"/>
  <c r="E119" i="9"/>
  <c r="B119" i="9" s="1"/>
  <c r="G906" i="1"/>
  <c r="G905" i="1"/>
  <c r="H902" i="1"/>
  <c r="G900" i="1"/>
  <c r="H900" i="1"/>
  <c r="H899" i="1"/>
  <c r="E113" i="9"/>
  <c r="B113" i="9" s="1"/>
  <c r="H896" i="1"/>
  <c r="E112" i="9"/>
  <c r="B112" i="9" s="1"/>
  <c r="H894" i="1"/>
  <c r="G893" i="1"/>
  <c r="F245" i="9"/>
  <c r="B245" i="9" s="1"/>
  <c r="G888" i="1"/>
  <c r="E106" i="9"/>
  <c r="B106" i="9" s="1"/>
  <c r="E105" i="9"/>
  <c r="B105" i="9" s="1"/>
  <c r="E103" i="9"/>
  <c r="B103" i="9" s="1"/>
  <c r="G881" i="1"/>
  <c r="F239" i="9"/>
  <c r="B239" i="9" s="1"/>
  <c r="G874" i="1"/>
  <c r="H872" i="1"/>
  <c r="E95" i="9"/>
  <c r="G868" i="1"/>
  <c r="G864" i="1"/>
  <c r="H862" i="1"/>
  <c r="G862" i="1"/>
  <c r="H858" i="1"/>
  <c r="G857" i="1"/>
  <c r="E88" i="9"/>
  <c r="B88" i="9" s="1"/>
  <c r="G856" i="1"/>
  <c r="E87" i="9"/>
  <c r="B87" i="9" s="1"/>
  <c r="E85" i="9"/>
  <c r="B85" i="9" s="1"/>
  <c r="H851" i="1"/>
  <c r="F233" i="9"/>
  <c r="B233" i="9" s="1"/>
  <c r="H846" i="1"/>
  <c r="G844" i="1"/>
  <c r="G840" i="1"/>
  <c r="E76" i="9"/>
  <c r="B76" i="9" s="1"/>
  <c r="F227" i="9"/>
  <c r="H839" i="1"/>
  <c r="G834" i="1"/>
  <c r="H830" i="1"/>
  <c r="H827" i="1"/>
  <c r="H826" i="1"/>
  <c r="E71" i="9"/>
  <c r="B71" i="9" s="1"/>
  <c r="H822" i="1"/>
  <c r="G820" i="1"/>
  <c r="E69" i="9"/>
  <c r="B69" i="9" s="1"/>
  <c r="G816" i="1"/>
  <c r="G809" i="1"/>
  <c r="H809" i="1"/>
  <c r="G804" i="1"/>
  <c r="H804" i="1"/>
  <c r="H802" i="1"/>
  <c r="G797" i="1"/>
  <c r="H796" i="1"/>
  <c r="G796" i="1"/>
  <c r="H794" i="1"/>
  <c r="G784" i="1"/>
  <c r="H782" i="1"/>
  <c r="G772" i="1"/>
  <c r="E61" i="9"/>
  <c r="B61" i="9" s="1"/>
  <c r="H766" i="1"/>
  <c r="G766" i="1"/>
  <c r="H764" i="1"/>
  <c r="H762" i="1"/>
  <c r="H761" i="1"/>
  <c r="G760" i="1"/>
  <c r="H751" i="1"/>
  <c r="E57" i="9"/>
  <c r="B57" i="9" s="1"/>
  <c r="G750" i="1"/>
  <c r="G747" i="1"/>
  <c r="H743" i="1"/>
  <c r="E55" i="9"/>
  <c r="B55" i="9" s="1"/>
  <c r="H738" i="1"/>
  <c r="H732" i="1"/>
  <c r="G729" i="1"/>
  <c r="G726" i="1"/>
  <c r="G720" i="1"/>
  <c r="H716" i="1"/>
  <c r="H714" i="1"/>
  <c r="H711" i="1"/>
  <c r="H708" i="1"/>
  <c r="H707" i="1"/>
  <c r="H705" i="1"/>
  <c r="G702" i="1"/>
  <c r="H699" i="1"/>
  <c r="G699" i="1"/>
  <c r="H696" i="1"/>
  <c r="G690" i="1"/>
  <c r="G687" i="1"/>
  <c r="H684" i="1"/>
  <c r="G684" i="1"/>
  <c r="G681" i="1"/>
  <c r="H678" i="1"/>
  <c r="G671" i="1"/>
  <c r="G669" i="1"/>
  <c r="H666" i="1"/>
  <c r="E29" i="9"/>
  <c r="B29" i="9" s="1"/>
  <c r="H665" i="1"/>
  <c r="G663" i="1"/>
  <c r="G662" i="1"/>
  <c r="H660" i="1"/>
  <c r="G660" i="1"/>
  <c r="H656" i="1"/>
  <c r="H654" i="1"/>
  <c r="H653" i="1"/>
  <c r="E23" i="9"/>
  <c r="B23" i="9" s="1"/>
  <c r="E22" i="9"/>
  <c r="B22" i="9" s="1"/>
  <c r="H644" i="1"/>
  <c r="G645" i="1"/>
  <c r="E625" i="4"/>
  <c r="D619" i="1" s="1"/>
  <c r="F271" i="9"/>
  <c r="G624" i="1"/>
  <c r="H624" i="1"/>
  <c r="G620" i="1"/>
  <c r="H620" i="1"/>
  <c r="E159" i="9"/>
  <c r="B159" i="9" s="1"/>
  <c r="E158" i="9"/>
  <c r="B158" i="9" s="1"/>
  <c r="E157" i="9"/>
  <c r="B157" i="9" s="1"/>
  <c r="E156" i="9"/>
  <c r="G615" i="1"/>
  <c r="E155" i="9"/>
  <c r="B155" i="9" s="1"/>
  <c r="G611" i="1"/>
  <c r="H611" i="1"/>
  <c r="G612" i="1"/>
  <c r="F270" i="9"/>
  <c r="B270" i="9" s="1"/>
  <c r="E152" i="9"/>
  <c r="B152" i="9" s="1"/>
  <c r="E149" i="9"/>
  <c r="B149" i="9" s="1"/>
  <c r="E148" i="9"/>
  <c r="B148" i="9" s="1"/>
  <c r="E147" i="9"/>
  <c r="E146" i="9"/>
  <c r="H602" i="1"/>
  <c r="G600" i="1"/>
  <c r="D597" i="1"/>
  <c r="G597" i="1" s="1"/>
  <c r="F603" i="4"/>
  <c r="H594" i="1"/>
  <c r="F260" i="9"/>
  <c r="B260" i="9" s="1"/>
  <c r="H591" i="1"/>
  <c r="G591" i="1"/>
  <c r="F259" i="9"/>
  <c r="B259" i="9" s="1"/>
  <c r="H588" i="1"/>
  <c r="F257" i="9"/>
  <c r="B257" i="9" s="1"/>
  <c r="G588" i="1"/>
  <c r="H582" i="1"/>
  <c r="G582" i="1"/>
  <c r="H579" i="1"/>
  <c r="H575" i="1"/>
  <c r="H573" i="1"/>
  <c r="H570" i="1"/>
  <c r="G570" i="1"/>
  <c r="G567" i="1"/>
  <c r="H564" i="1"/>
  <c r="H557" i="1"/>
  <c r="C549" i="1"/>
  <c r="H556" i="1"/>
  <c r="H554" i="1"/>
  <c r="G553" i="1"/>
  <c r="H553" i="1"/>
  <c r="E131" i="9"/>
  <c r="E130" i="9"/>
  <c r="B130" i="9" s="1"/>
  <c r="H550" i="1"/>
  <c r="H544" i="1"/>
  <c r="G544" i="1"/>
  <c r="H545" i="1"/>
  <c r="F256" i="9"/>
  <c r="H539" i="1"/>
  <c r="E125" i="9"/>
  <c r="E123" i="9"/>
  <c r="B123" i="9" s="1"/>
  <c r="F253" i="9"/>
  <c r="F252" i="9"/>
  <c r="B252" i="9" s="1"/>
  <c r="E529" i="4"/>
  <c r="D523" i="1" s="1"/>
  <c r="E120" i="9"/>
  <c r="B120" i="9" s="1"/>
  <c r="F251" i="9"/>
  <c r="B251" i="9" s="1"/>
  <c r="G529" i="1"/>
  <c r="H530" i="1"/>
  <c r="H529" i="1"/>
  <c r="H526" i="1"/>
  <c r="H521" i="1"/>
  <c r="E118" i="9"/>
  <c r="B118" i="9" s="1"/>
  <c r="F249" i="9"/>
  <c r="B249" i="9" s="1"/>
  <c r="H520" i="1"/>
  <c r="H518" i="1"/>
  <c r="H514" i="1"/>
  <c r="D515" i="4"/>
  <c r="E515" i="4"/>
  <c r="D509" i="1" s="1"/>
  <c r="G508" i="1"/>
  <c r="H508" i="1"/>
  <c r="E115" i="9"/>
  <c r="B115" i="9" s="1"/>
  <c r="H505" i="1"/>
  <c r="H503" i="1"/>
  <c r="E111" i="9"/>
  <c r="B111" i="9" s="1"/>
  <c r="F248" i="9"/>
  <c r="B248" i="9" s="1"/>
  <c r="H497" i="1"/>
  <c r="E107" i="9"/>
  <c r="F244" i="9"/>
  <c r="F243" i="9"/>
  <c r="B243" i="9" s="1"/>
  <c r="F242" i="9"/>
  <c r="B242" i="9" s="1"/>
  <c r="H490" i="1"/>
  <c r="E101" i="9"/>
  <c r="B101" i="9" s="1"/>
  <c r="D484" i="4"/>
  <c r="H484" i="1"/>
  <c r="E99" i="9"/>
  <c r="B99" i="9" s="1"/>
  <c r="E98" i="9"/>
  <c r="B98" i="9" s="1"/>
  <c r="G484" i="1"/>
  <c r="F238" i="9"/>
  <c r="B238" i="9" s="1"/>
  <c r="F237" i="9"/>
  <c r="H481" i="1"/>
  <c r="E94" i="9"/>
  <c r="B94" i="9" s="1"/>
  <c r="F235" i="9"/>
  <c r="H471" i="1"/>
  <c r="H463" i="1"/>
  <c r="H465" i="1"/>
  <c r="F234" i="9"/>
  <c r="B234" i="9" s="1"/>
  <c r="G451" i="1"/>
  <c r="H451" i="1"/>
  <c r="E92" i="9"/>
  <c r="B92" i="9" s="1"/>
  <c r="H444" i="1"/>
  <c r="H436" i="1"/>
  <c r="H438" i="1"/>
  <c r="E82" i="9"/>
  <c r="F231" i="9"/>
  <c r="B231" i="9" s="1"/>
  <c r="E81" i="9"/>
  <c r="B81" i="9" s="1"/>
  <c r="H429" i="1"/>
  <c r="F230" i="9"/>
  <c r="H423" i="1"/>
  <c r="H420" i="1"/>
  <c r="H418" i="1"/>
  <c r="G406" i="1"/>
  <c r="H405" i="1"/>
  <c r="G397" i="1"/>
  <c r="H400" i="1"/>
  <c r="G393" i="1"/>
  <c r="F396" i="4"/>
  <c r="C391" i="1"/>
  <c r="F397" i="4"/>
  <c r="H390" i="1"/>
  <c r="G388" i="1"/>
  <c r="H388" i="1"/>
  <c r="G385" i="1"/>
  <c r="G384" i="1"/>
  <c r="G382" i="1"/>
  <c r="H379" i="1"/>
  <c r="H373" i="1"/>
  <c r="G376" i="1"/>
  <c r="H372" i="1"/>
  <c r="F369" i="4"/>
  <c r="F364" i="4"/>
  <c r="G361" i="1"/>
  <c r="H360" i="1"/>
  <c r="H352" i="1"/>
  <c r="D351" i="4"/>
  <c r="C346" i="1" s="1"/>
  <c r="H348" i="1"/>
  <c r="H337" i="1"/>
  <c r="H336" i="1"/>
  <c r="G334" i="1"/>
  <c r="H334" i="1"/>
  <c r="H328" i="1"/>
  <c r="H324" i="1"/>
  <c r="G322" i="1"/>
  <c r="H322" i="1"/>
  <c r="H318" i="1"/>
  <c r="G316" i="1"/>
  <c r="H315" i="1"/>
  <c r="G313" i="1"/>
  <c r="H312" i="1"/>
  <c r="F312" i="4"/>
  <c r="G307" i="1"/>
  <c r="H309" i="1"/>
  <c r="D311" i="4"/>
  <c r="H304" i="1"/>
  <c r="H297" i="1"/>
  <c r="H295" i="1"/>
  <c r="D299" i="4"/>
  <c r="F418" i="4"/>
  <c r="G289" i="1"/>
  <c r="E273" i="9"/>
  <c r="B273" i="9" s="1"/>
  <c r="F416" i="4"/>
  <c r="G288" i="1"/>
  <c r="H411" i="1"/>
  <c r="E644" i="4"/>
  <c r="D638" i="1" s="1"/>
  <c r="H412" i="1"/>
  <c r="H283" i="1"/>
  <c r="G283" i="1"/>
  <c r="H280" i="1"/>
  <c r="E75" i="9"/>
  <c r="B75" i="9" s="1"/>
  <c r="G280" i="1"/>
  <c r="H279" i="1"/>
  <c r="E73" i="9"/>
  <c r="B73" i="9" s="1"/>
  <c r="F279" i="4"/>
  <c r="H277" i="1"/>
  <c r="C269" i="1"/>
  <c r="G273" i="1"/>
  <c r="G271" i="1"/>
  <c r="H270" i="1"/>
  <c r="G264" i="1"/>
  <c r="G265" i="1"/>
  <c r="H262" i="1"/>
  <c r="G262" i="1"/>
  <c r="E70" i="9"/>
  <c r="B70" i="9" s="1"/>
  <c r="F226" i="9"/>
  <c r="B226" i="9" s="1"/>
  <c r="H261" i="1"/>
  <c r="F259" i="4"/>
  <c r="E252" i="4"/>
  <c r="D248" i="1" s="1"/>
  <c r="G255" i="1"/>
  <c r="H250" i="1"/>
  <c r="G246" i="1"/>
  <c r="H244" i="1"/>
  <c r="E65" i="9"/>
  <c r="B65" i="9" s="1"/>
  <c r="G238" i="1"/>
  <c r="E63" i="9"/>
  <c r="B63" i="9" s="1"/>
  <c r="H234" i="1"/>
  <c r="G232" i="1"/>
  <c r="G229" i="1"/>
  <c r="F231" i="4"/>
  <c r="E59" i="9"/>
  <c r="B59" i="9" s="1"/>
  <c r="H222" i="1"/>
  <c r="E58" i="9"/>
  <c r="B58" i="9" s="1"/>
  <c r="E215" i="4"/>
  <c r="D211" i="1" s="1"/>
  <c r="G214" i="1"/>
  <c r="D215" i="4"/>
  <c r="F225" i="9"/>
  <c r="B225" i="9" s="1"/>
  <c r="F210" i="4"/>
  <c r="G208" i="1"/>
  <c r="H207" i="1"/>
  <c r="F224" i="9"/>
  <c r="B224" i="9" s="1"/>
  <c r="F202" i="4"/>
  <c r="H201" i="1"/>
  <c r="E53" i="9"/>
  <c r="B53" i="9" s="1"/>
  <c r="G198" i="1"/>
  <c r="E196" i="4"/>
  <c r="D192" i="1" s="1"/>
  <c r="E52" i="9"/>
  <c r="B52" i="9" s="1"/>
  <c r="H199" i="1"/>
  <c r="E51" i="9"/>
  <c r="B51" i="9" s="1"/>
  <c r="G196" i="1"/>
  <c r="H195" i="1"/>
  <c r="G189" i="1"/>
  <c r="H189" i="1"/>
  <c r="F223" i="9"/>
  <c r="F188" i="4"/>
  <c r="E46" i="9"/>
  <c r="B46" i="9" s="1"/>
  <c r="H183" i="1"/>
  <c r="E45" i="9"/>
  <c r="B45" i="9" s="1"/>
  <c r="F221" i="9"/>
  <c r="G181" i="1"/>
  <c r="F220" i="9"/>
  <c r="F219" i="9"/>
  <c r="E43" i="9"/>
  <c r="B43" i="9" s="1"/>
  <c r="G177" i="1"/>
  <c r="H177" i="1"/>
  <c r="G175" i="1"/>
  <c r="F177" i="4"/>
  <c r="G169" i="1"/>
  <c r="F169" i="4"/>
  <c r="G165" i="1"/>
  <c r="E41" i="9"/>
  <c r="B41" i="9" s="1"/>
  <c r="F159" i="4"/>
  <c r="G154" i="1"/>
  <c r="F218" i="9"/>
  <c r="B218" i="9" s="1"/>
  <c r="E40" i="9"/>
  <c r="H150" i="1"/>
  <c r="G145" i="1"/>
  <c r="H145" i="1"/>
  <c r="G144" i="1"/>
  <c r="H139" i="1"/>
  <c r="G132" i="1"/>
  <c r="D133" i="4"/>
  <c r="G130" i="1"/>
  <c r="G127" i="1"/>
  <c r="F128" i="4"/>
  <c r="D124" i="4"/>
  <c r="F125" i="4"/>
  <c r="H118" i="1"/>
  <c r="F120" i="4"/>
  <c r="H117" i="1"/>
  <c r="H115" i="1"/>
  <c r="F112" i="4"/>
  <c r="G111" i="1"/>
  <c r="D106" i="4"/>
  <c r="C102" i="1" s="1"/>
  <c r="G109" i="1"/>
  <c r="C103" i="1"/>
  <c r="H103" i="1" s="1"/>
  <c r="H105" i="1"/>
  <c r="F107" i="4"/>
  <c r="H100" i="1"/>
  <c r="G99" i="1"/>
  <c r="H97" i="1"/>
  <c r="E82" i="4"/>
  <c r="D78" i="1" s="1"/>
  <c r="H87" i="1"/>
  <c r="G87" i="1"/>
  <c r="F91" i="4"/>
  <c r="G88" i="1"/>
  <c r="F216" i="9"/>
  <c r="B216" i="9" s="1"/>
  <c r="H82" i="1"/>
  <c r="H76" i="1"/>
  <c r="G75" i="1"/>
  <c r="H75" i="1"/>
  <c r="H73" i="1"/>
  <c r="E35" i="9"/>
  <c r="B35" i="9" s="1"/>
  <c r="F74" i="4"/>
  <c r="E34" i="9"/>
  <c r="B34" i="9" s="1"/>
  <c r="H67" i="1"/>
  <c r="E31" i="9"/>
  <c r="B31" i="9" s="1"/>
  <c r="H64" i="1"/>
  <c r="H63" i="1"/>
  <c r="G61" i="1"/>
  <c r="F62" i="4"/>
  <c r="E28" i="9"/>
  <c r="B28" i="9" s="1"/>
  <c r="H55" i="1"/>
  <c r="E26" i="9"/>
  <c r="B26" i="9" s="1"/>
  <c r="G55" i="1"/>
  <c r="H49" i="1"/>
  <c r="H45" i="1"/>
  <c r="F45" i="4"/>
  <c r="H33" i="1"/>
  <c r="E25" i="9"/>
  <c r="F29" i="4"/>
  <c r="C25" i="1"/>
  <c r="H25" i="1" s="1"/>
  <c r="G27" i="1"/>
  <c r="F23" i="4"/>
  <c r="G19" i="1"/>
  <c r="G21" i="1"/>
  <c r="F214" i="9"/>
  <c r="E7" i="4"/>
  <c r="D3" i="1" s="1"/>
  <c r="G13" i="1"/>
  <c r="G4" i="1"/>
  <c r="H9" i="1"/>
  <c r="G9" i="1"/>
  <c r="G7" i="1"/>
  <c r="G10" i="1"/>
  <c r="G16" i="1"/>
  <c r="G22" i="1"/>
  <c r="G28" i="1"/>
  <c r="G34" i="1"/>
  <c r="G40" i="1"/>
  <c r="G93" i="1"/>
  <c r="H96" i="1"/>
  <c r="H99" i="1"/>
  <c r="G106" i="1"/>
  <c r="G136" i="1"/>
  <c r="G142" i="1"/>
  <c r="G160" i="1"/>
  <c r="G166" i="1"/>
  <c r="G172" i="1"/>
  <c r="G178" i="1"/>
  <c r="G184" i="1"/>
  <c r="G190" i="1"/>
  <c r="H237" i="1"/>
  <c r="G244" i="1"/>
  <c r="G247" i="1"/>
  <c r="G268" i="1"/>
  <c r="H271" i="1"/>
  <c r="H274" i="1"/>
  <c r="G297" i="1"/>
  <c r="G304" i="1"/>
  <c r="G325" i="1"/>
  <c r="G355" i="1"/>
  <c r="H355" i="1"/>
  <c r="H385" i="1"/>
  <c r="G405" i="1"/>
  <c r="G472" i="1"/>
  <c r="H472" i="1"/>
  <c r="H606" i="1"/>
  <c r="G606" i="1"/>
  <c r="H43" i="1"/>
  <c r="H109" i="1"/>
  <c r="H112" i="1"/>
  <c r="H163" i="1"/>
  <c r="H169" i="1"/>
  <c r="H175" i="1"/>
  <c r="H181" i="1"/>
  <c r="H187" i="1"/>
  <c r="H196" i="1"/>
  <c r="H202" i="1"/>
  <c r="H208" i="1"/>
  <c r="H214" i="1"/>
  <c r="H307" i="1"/>
  <c r="G364" i="1"/>
  <c r="H364" i="1"/>
  <c r="G487" i="1"/>
  <c r="H487" i="1"/>
  <c r="H7" i="1"/>
  <c r="H13" i="1"/>
  <c r="H19" i="1"/>
  <c r="H31" i="1"/>
  <c r="H37" i="1"/>
  <c r="H4" i="1"/>
  <c r="H10" i="1"/>
  <c r="H16" i="1"/>
  <c r="H22" i="1"/>
  <c r="H28" i="1"/>
  <c r="H34" i="1"/>
  <c r="H40" i="1"/>
  <c r="G81" i="1"/>
  <c r="H84" i="1"/>
  <c r="G91" i="1"/>
  <c r="G94" i="1"/>
  <c r="H106" i="1"/>
  <c r="G123" i="1"/>
  <c r="H126" i="1"/>
  <c r="G133" i="1"/>
  <c r="H136" i="1"/>
  <c r="H142" i="1"/>
  <c r="G150" i="1"/>
  <c r="G153" i="1"/>
  <c r="H160" i="1"/>
  <c r="H166" i="1"/>
  <c r="H172" i="1"/>
  <c r="H178" i="1"/>
  <c r="H184" i="1"/>
  <c r="H190" i="1"/>
  <c r="G225" i="1"/>
  <c r="H228" i="1"/>
  <c r="G235" i="1"/>
  <c r="H255" i="1"/>
  <c r="H258" i="1"/>
  <c r="H282" i="1"/>
  <c r="H288" i="1"/>
  <c r="H291" i="1"/>
  <c r="G295" i="1"/>
  <c r="G298" i="1"/>
  <c r="H325" i="1"/>
  <c r="H430" i="1"/>
  <c r="H457" i="1"/>
  <c r="G499" i="1"/>
  <c r="H499" i="1"/>
  <c r="H603" i="1"/>
  <c r="G603" i="1"/>
  <c r="G319" i="1"/>
  <c r="H319" i="1"/>
  <c r="G445" i="1"/>
  <c r="H445" i="1"/>
  <c r="G535" i="1"/>
  <c r="H535" i="1"/>
  <c r="G48" i="1"/>
  <c r="G51" i="1"/>
  <c r="H54" i="1"/>
  <c r="G57" i="1"/>
  <c r="H60" i="1"/>
  <c r="G63" i="1"/>
  <c r="G66" i="1"/>
  <c r="G69" i="1"/>
  <c r="H72" i="1"/>
  <c r="G79" i="1"/>
  <c r="G82" i="1"/>
  <c r="H91" i="1"/>
  <c r="H94" i="1"/>
  <c r="G117" i="1"/>
  <c r="G121" i="1"/>
  <c r="G124" i="1"/>
  <c r="H133" i="1"/>
  <c r="G151" i="1"/>
  <c r="G223" i="1"/>
  <c r="G226" i="1"/>
  <c r="H235" i="1"/>
  <c r="H249" i="1"/>
  <c r="H273" i="1"/>
  <c r="H276" i="1"/>
  <c r="G292" i="1"/>
  <c r="H361" i="1"/>
  <c r="H397" i="1"/>
  <c r="G427" i="1"/>
  <c r="H427" i="1"/>
  <c r="G454" i="1"/>
  <c r="H454" i="1"/>
  <c r="G511" i="1"/>
  <c r="H511" i="1"/>
  <c r="G584" i="1"/>
  <c r="H584" i="1"/>
  <c r="H85" i="1"/>
  <c r="H88" i="1"/>
  <c r="H127" i="1"/>
  <c r="H130" i="1"/>
  <c r="H154" i="1"/>
  <c r="H157" i="1"/>
  <c r="G195" i="1"/>
  <c r="G201" i="1"/>
  <c r="G207" i="1"/>
  <c r="G213" i="1"/>
  <c r="G219" i="1"/>
  <c r="H229" i="1"/>
  <c r="H232" i="1"/>
  <c r="G424" i="1"/>
  <c r="H424" i="1"/>
  <c r="G442" i="1"/>
  <c r="H442" i="1"/>
  <c r="G547" i="1"/>
  <c r="H547" i="1"/>
  <c r="H6" i="1"/>
  <c r="H12" i="1"/>
  <c r="H18" i="1"/>
  <c r="H24" i="1"/>
  <c r="H30" i="1"/>
  <c r="H36" i="1"/>
  <c r="H42" i="1"/>
  <c r="G52" i="1"/>
  <c r="G58" i="1"/>
  <c r="G64" i="1"/>
  <c r="G70" i="1"/>
  <c r="G76" i="1"/>
  <c r="H79" i="1"/>
  <c r="G105" i="1"/>
  <c r="H108" i="1"/>
  <c r="G115" i="1"/>
  <c r="G118" i="1"/>
  <c r="H121" i="1"/>
  <c r="H124" i="1"/>
  <c r="H162" i="1"/>
  <c r="H168" i="1"/>
  <c r="H174" i="1"/>
  <c r="H180" i="1"/>
  <c r="H186" i="1"/>
  <c r="G193" i="1"/>
  <c r="G199" i="1"/>
  <c r="G205" i="1"/>
  <c r="G217" i="1"/>
  <c r="H223" i="1"/>
  <c r="H226" i="1"/>
  <c r="H243" i="1"/>
  <c r="G250" i="1"/>
  <c r="H264" i="1"/>
  <c r="H267" i="1"/>
  <c r="G277" i="1"/>
  <c r="H303" i="1"/>
  <c r="H313" i="1"/>
  <c r="H316" i="1"/>
  <c r="G324" i="1"/>
  <c r="G417" i="1"/>
  <c r="H435" i="1"/>
  <c r="G435" i="1"/>
  <c r="H462" i="1"/>
  <c r="G462" i="1"/>
  <c r="G559" i="1"/>
  <c r="H559" i="1"/>
  <c r="H585" i="1"/>
  <c r="G593" i="1"/>
  <c r="H593" i="1"/>
  <c r="H597" i="1"/>
  <c r="H609" i="1"/>
  <c r="G609" i="1"/>
  <c r="H354" i="1"/>
  <c r="G354" i="1"/>
  <c r="G367" i="1"/>
  <c r="H367" i="1"/>
  <c r="G475" i="1"/>
  <c r="H475" i="1"/>
  <c r="G310" i="1"/>
  <c r="G340" i="1"/>
  <c r="G343" i="1"/>
  <c r="H384" i="1"/>
  <c r="H387" i="1"/>
  <c r="G391" i="1"/>
  <c r="G394" i="1"/>
  <c r="G421" i="1"/>
  <c r="H450" i="1"/>
  <c r="G469" i="1"/>
  <c r="H482" i="1"/>
  <c r="G496" i="1"/>
  <c r="H506" i="1"/>
  <c r="G520" i="1"/>
  <c r="G532" i="1"/>
  <c r="H542" i="1"/>
  <c r="G556" i="1"/>
  <c r="H596" i="1"/>
  <c r="G602" i="1"/>
  <c r="H701" i="1"/>
  <c r="G707" i="1"/>
  <c r="G745" i="1"/>
  <c r="H749" i="1"/>
  <c r="G762" i="1"/>
  <c r="H772" i="1"/>
  <c r="H797" i="1"/>
  <c r="H800" i="1"/>
  <c r="G810" i="1"/>
  <c r="H820" i="1"/>
  <c r="H845" i="1"/>
  <c r="H848" i="1"/>
  <c r="G858" i="1"/>
  <c r="H868" i="1"/>
  <c r="H881" i="1"/>
  <c r="H884" i="1"/>
  <c r="H887" i="1"/>
  <c r="H890" i="1"/>
  <c r="G917" i="1"/>
  <c r="H920" i="1"/>
  <c r="H928" i="1"/>
  <c r="G928" i="1"/>
  <c r="H935" i="1"/>
  <c r="G950" i="1"/>
  <c r="G965" i="1"/>
  <c r="H968" i="1"/>
  <c r="H976" i="1"/>
  <c r="G976" i="1"/>
  <c r="H983" i="1"/>
  <c r="G1019" i="1"/>
  <c r="H1019" i="1"/>
  <c r="G1074" i="1"/>
  <c r="H1074" i="1"/>
  <c r="H1100" i="1"/>
  <c r="H1126" i="1"/>
  <c r="G672" i="1"/>
  <c r="G675" i="1"/>
  <c r="G678" i="1"/>
  <c r="H698" i="1"/>
  <c r="H768" i="1"/>
  <c r="G778" i="1"/>
  <c r="H816" i="1"/>
  <c r="G826" i="1"/>
  <c r="H864" i="1"/>
  <c r="H910" i="1"/>
  <c r="G910" i="1"/>
  <c r="H958" i="1"/>
  <c r="G958" i="1"/>
  <c r="H310" i="1"/>
  <c r="H330" i="1"/>
  <c r="G337" i="1"/>
  <c r="H340" i="1"/>
  <c r="H351" i="1"/>
  <c r="H375" i="1"/>
  <c r="H378" i="1"/>
  <c r="H391" i="1"/>
  <c r="H421" i="1"/>
  <c r="H441" i="1"/>
  <c r="G448" i="1"/>
  <c r="H469" i="1"/>
  <c r="G490" i="1"/>
  <c r="H496" i="1"/>
  <c r="H500" i="1"/>
  <c r="G514" i="1"/>
  <c r="G526" i="1"/>
  <c r="H532" i="1"/>
  <c r="H536" i="1"/>
  <c r="G550" i="1"/>
  <c r="H560" i="1"/>
  <c r="H614" i="1"/>
  <c r="H623" i="1"/>
  <c r="H647" i="1"/>
  <c r="G653" i="1"/>
  <c r="H719" i="1"/>
  <c r="G725" i="1"/>
  <c r="H760" i="1"/>
  <c r="H785" i="1"/>
  <c r="G791" i="1"/>
  <c r="G798" i="1"/>
  <c r="H808" i="1"/>
  <c r="H833" i="1"/>
  <c r="H836" i="1"/>
  <c r="G839" i="1"/>
  <c r="G846" i="1"/>
  <c r="H856" i="1"/>
  <c r="H875" i="1"/>
  <c r="H904" i="1"/>
  <c r="G904" i="1"/>
  <c r="G914" i="1"/>
  <c r="G929" i="1"/>
  <c r="H932" i="1"/>
  <c r="H940" i="1"/>
  <c r="G940" i="1"/>
  <c r="H947" i="1"/>
  <c r="G962" i="1"/>
  <c r="G977" i="1"/>
  <c r="H980" i="1"/>
  <c r="H1016" i="1"/>
  <c r="G1016" i="1"/>
  <c r="H1071" i="1"/>
  <c r="H898" i="1"/>
  <c r="G898" i="1"/>
  <c r="H922" i="1"/>
  <c r="G922" i="1"/>
  <c r="H970" i="1"/>
  <c r="G970" i="1"/>
  <c r="H1090" i="1"/>
  <c r="G1090" i="1"/>
  <c r="H321" i="1"/>
  <c r="G328" i="1"/>
  <c r="G349" i="1"/>
  <c r="G352" i="1"/>
  <c r="H366" i="1"/>
  <c r="H369" i="1"/>
  <c r="G373" i="1"/>
  <c r="G379" i="1"/>
  <c r="H432" i="1"/>
  <c r="G439" i="1"/>
  <c r="H459" i="1"/>
  <c r="H773" i="1"/>
  <c r="H776" i="1"/>
  <c r="G779" i="1"/>
  <c r="H821" i="1"/>
  <c r="G827" i="1"/>
  <c r="H869" i="1"/>
  <c r="H892" i="1"/>
  <c r="G892" i="1"/>
  <c r="H911" i="1"/>
  <c r="H944" i="1"/>
  <c r="H952" i="1"/>
  <c r="G952" i="1"/>
  <c r="H959" i="1"/>
  <c r="H1061" i="1"/>
  <c r="G1061" i="1"/>
  <c r="G370" i="1"/>
  <c r="G433" i="1"/>
  <c r="G436" i="1"/>
  <c r="G460" i="1"/>
  <c r="G463" i="1"/>
  <c r="H474" i="1"/>
  <c r="H477" i="1"/>
  <c r="G481" i="1"/>
  <c r="H491" i="1"/>
  <c r="G505" i="1"/>
  <c r="H515" i="1"/>
  <c r="H527" i="1"/>
  <c r="G541" i="1"/>
  <c r="H551" i="1"/>
  <c r="G642" i="1"/>
  <c r="H662" i="1"/>
  <c r="H674" i="1"/>
  <c r="G680" i="1"/>
  <c r="G708" i="1"/>
  <c r="G711" i="1"/>
  <c r="G714" i="1"/>
  <c r="H734" i="1"/>
  <c r="H737" i="1"/>
  <c r="H767" i="1"/>
  <c r="G780" i="1"/>
  <c r="H790" i="1"/>
  <c r="H792" i="1"/>
  <c r="G802" i="1"/>
  <c r="H815" i="1"/>
  <c r="H818" i="1"/>
  <c r="G828" i="1"/>
  <c r="H838" i="1"/>
  <c r="H840" i="1"/>
  <c r="G850" i="1"/>
  <c r="H863" i="1"/>
  <c r="H866" i="1"/>
  <c r="G870" i="1"/>
  <c r="H905" i="1"/>
  <c r="H908" i="1"/>
  <c r="G923" i="1"/>
  <c r="H926" i="1"/>
  <c r="H934" i="1"/>
  <c r="G934" i="1"/>
  <c r="H941" i="1"/>
  <c r="G956" i="1"/>
  <c r="G971" i="1"/>
  <c r="H974" i="1"/>
  <c r="H982" i="1"/>
  <c r="G982" i="1"/>
  <c r="G400" i="1"/>
  <c r="G412" i="1"/>
  <c r="G430" i="1"/>
  <c r="G457" i="1"/>
  <c r="H488" i="1"/>
  <c r="G502" i="1"/>
  <c r="H512" i="1"/>
  <c r="H524" i="1"/>
  <c r="G538" i="1"/>
  <c r="H548" i="1"/>
  <c r="G566" i="1"/>
  <c r="G575" i="1"/>
  <c r="H683" i="1"/>
  <c r="G689" i="1"/>
  <c r="G774" i="1"/>
  <c r="H784" i="1"/>
  <c r="G822" i="1"/>
  <c r="H832" i="1"/>
  <c r="H834" i="1"/>
  <c r="H874" i="1"/>
  <c r="G880" i="1"/>
  <c r="H916" i="1"/>
  <c r="G916" i="1"/>
  <c r="G938" i="1"/>
  <c r="G953" i="1"/>
  <c r="H964" i="1"/>
  <c r="G964" i="1"/>
  <c r="H1062" i="1"/>
  <c r="G1062" i="1"/>
  <c r="G1114" i="1"/>
  <c r="H1117" i="1"/>
  <c r="G1117" i="1"/>
  <c r="H1125" i="1"/>
  <c r="G1125" i="1"/>
  <c r="G1157" i="1"/>
  <c r="H1157" i="1"/>
  <c r="H946" i="1"/>
  <c r="G946" i="1"/>
  <c r="H988" i="1"/>
  <c r="G988" i="1"/>
  <c r="H1025" i="1"/>
  <c r="G1025" i="1"/>
  <c r="G1055" i="1"/>
  <c r="H1055" i="1"/>
  <c r="G1103" i="1"/>
  <c r="H1103" i="1"/>
  <c r="H991" i="1"/>
  <c r="H997" i="1"/>
  <c r="H1003" i="1"/>
  <c r="H1009" i="1"/>
  <c r="H1015" i="1"/>
  <c r="H1024" i="1"/>
  <c r="H1035" i="1"/>
  <c r="H1042" i="1"/>
  <c r="G1070" i="1"/>
  <c r="G1116" i="1"/>
  <c r="H1118" i="1"/>
  <c r="G1122" i="1"/>
  <c r="G1166" i="1"/>
  <c r="G1169" i="1"/>
  <c r="G1175" i="1"/>
  <c r="G1189" i="1"/>
  <c r="G1211" i="1"/>
  <c r="G1241" i="1"/>
  <c r="H1247" i="1"/>
  <c r="H1279" i="1"/>
  <c r="G1294" i="1"/>
  <c r="H1317" i="1"/>
  <c r="G1321" i="1"/>
  <c r="G1325" i="1"/>
  <c r="G1327" i="1"/>
  <c r="H1331" i="1"/>
  <c r="H1359" i="1"/>
  <c r="G1363" i="1"/>
  <c r="H1368" i="1"/>
  <c r="G1372" i="1"/>
  <c r="G1380" i="1"/>
  <c r="H1410" i="1"/>
  <c r="H1489" i="1"/>
  <c r="G1489" i="1"/>
  <c r="H1522" i="1"/>
  <c r="G1522" i="1"/>
  <c r="H1560" i="1"/>
  <c r="H1579" i="1"/>
  <c r="G1579" i="1"/>
  <c r="E152" i="4"/>
  <c r="D148" i="1" s="1"/>
  <c r="H1033" i="1"/>
  <c r="G1050" i="1"/>
  <c r="G1059" i="1"/>
  <c r="H1068" i="1"/>
  <c r="G1083" i="1"/>
  <c r="H1101" i="1"/>
  <c r="G1107" i="1"/>
  <c r="G1140" i="1"/>
  <c r="G1151" i="1"/>
  <c r="G1156" i="1"/>
  <c r="G1172" i="1"/>
  <c r="G1223" i="1"/>
  <c r="G1232" i="1"/>
  <c r="G1245" i="1"/>
  <c r="H1254" i="1"/>
  <c r="G1280" i="1"/>
  <c r="G1282" i="1"/>
  <c r="H1289" i="1"/>
  <c r="G1295" i="1"/>
  <c r="H1298" i="1"/>
  <c r="G1335" i="1"/>
  <c r="H1344" i="1"/>
  <c r="H1377" i="1"/>
  <c r="G1407" i="1"/>
  <c r="H1461" i="1"/>
  <c r="G1461" i="1"/>
  <c r="H1505" i="1"/>
  <c r="G1505" i="1"/>
  <c r="H1551" i="1"/>
  <c r="G1551" i="1"/>
  <c r="H1580" i="1"/>
  <c r="G1580" i="1"/>
  <c r="E106" i="4"/>
  <c r="D102" i="1" s="1"/>
  <c r="E311" i="4"/>
  <c r="D306" i="1" s="1"/>
  <c r="F485" i="4"/>
  <c r="F79" i="5"/>
  <c r="D78" i="5"/>
  <c r="C1436" i="1"/>
  <c r="H29" i="3"/>
  <c r="B220" i="9"/>
  <c r="G1163" i="1"/>
  <c r="G1202" i="1"/>
  <c r="G1220" i="1"/>
  <c r="G1277" i="1"/>
  <c r="G1364" i="1"/>
  <c r="G1373" i="1"/>
  <c r="G1400" i="1"/>
  <c r="H1562" i="1"/>
  <c r="G1562" i="1"/>
  <c r="H31" i="3"/>
  <c r="C1469" i="1"/>
  <c r="E39" i="9"/>
  <c r="B39" i="9" s="1"/>
  <c r="E64" i="9"/>
  <c r="B64" i="9" s="1"/>
  <c r="B124" i="9"/>
  <c r="E137" i="9"/>
  <c r="B256" i="9"/>
  <c r="I1462" i="1"/>
  <c r="H1502" i="1"/>
  <c r="G1502" i="1"/>
  <c r="F259" i="5"/>
  <c r="D258" i="5"/>
  <c r="D49" i="8"/>
  <c r="C1524" i="1" s="1"/>
  <c r="C1525" i="1"/>
  <c r="H992" i="1"/>
  <c r="H995" i="1"/>
  <c r="H998" i="1"/>
  <c r="H1001" i="1"/>
  <c r="H1004" i="1"/>
  <c r="H1007" i="1"/>
  <c r="H1010" i="1"/>
  <c r="H1013" i="1"/>
  <c r="G1066" i="1"/>
  <c r="G1095" i="1"/>
  <c r="G1099" i="1"/>
  <c r="H1123" i="1"/>
  <c r="G1126" i="1"/>
  <c r="G1129" i="1"/>
  <c r="H1135" i="1"/>
  <c r="H1145" i="1"/>
  <c r="H1187" i="1"/>
  <c r="H1193" i="1"/>
  <c r="H1220" i="1"/>
  <c r="H1249" i="1"/>
  <c r="G1255" i="1"/>
  <c r="H1283" i="1"/>
  <c r="H1319" i="1"/>
  <c r="G1333" i="1"/>
  <c r="G1345" i="1"/>
  <c r="H1361" i="1"/>
  <c r="H1364" i="1"/>
  <c r="H1370" i="1"/>
  <c r="H1373" i="1"/>
  <c r="G1397" i="1"/>
  <c r="H1419" i="1"/>
  <c r="G1430" i="1"/>
  <c r="H1430" i="1"/>
  <c r="H1433" i="1"/>
  <c r="G1477" i="1"/>
  <c r="I1477" i="1" s="1"/>
  <c r="H1529" i="1"/>
  <c r="G1529" i="1"/>
  <c r="H1540" i="1"/>
  <c r="G1540" i="1"/>
  <c r="H1571" i="1"/>
  <c r="G1571" i="1"/>
  <c r="E421" i="4"/>
  <c r="D415" i="1" s="1"/>
  <c r="D643" i="4"/>
  <c r="D134" i="5"/>
  <c r="G290" i="9"/>
  <c r="E290" i="9" s="1"/>
  <c r="B290" i="9" s="1"/>
  <c r="D146" i="5"/>
  <c r="F149" i="5"/>
  <c r="E237" i="5"/>
  <c r="B95" i="9"/>
  <c r="B304" i="9"/>
  <c r="G954" i="1"/>
  <c r="G960" i="1"/>
  <c r="G966" i="1"/>
  <c r="G972" i="1"/>
  <c r="G978" i="1"/>
  <c r="H1028" i="1"/>
  <c r="H1031" i="1"/>
  <c r="H1081" i="1"/>
  <c r="H1084" i="1"/>
  <c r="H1087" i="1"/>
  <c r="H1102" i="1"/>
  <c r="G1105" i="1"/>
  <c r="G1111" i="1"/>
  <c r="G1115" i="1"/>
  <c r="G1146" i="1"/>
  <c r="H1160" i="1"/>
  <c r="G1184" i="1"/>
  <c r="G1191" i="1"/>
  <c r="G1194" i="1"/>
  <c r="H1196" i="1"/>
  <c r="H1199" i="1"/>
  <c r="G1221" i="1"/>
  <c r="H1233" i="1"/>
  <c r="G1237" i="1"/>
  <c r="G1246" i="1"/>
  <c r="G1250" i="1"/>
  <c r="H1262" i="1"/>
  <c r="G1268" i="1"/>
  <c r="H1271" i="1"/>
  <c r="H1274" i="1"/>
  <c r="H1301" i="1"/>
  <c r="H1313" i="1"/>
  <c r="H1326" i="1"/>
  <c r="H1330" i="1"/>
  <c r="H1349" i="1"/>
  <c r="H1352" i="1"/>
  <c r="H1391" i="1"/>
  <c r="H1439" i="1"/>
  <c r="I1439" i="1" s="1"/>
  <c r="J1478" i="1"/>
  <c r="H1478" i="1"/>
  <c r="G1478" i="1"/>
  <c r="I1478" i="1" s="1"/>
  <c r="H1482" i="1"/>
  <c r="H1497" i="1"/>
  <c r="G1497" i="1"/>
  <c r="E50" i="4"/>
  <c r="D46" i="1" s="1"/>
  <c r="E593" i="4"/>
  <c r="D587" i="1" s="1"/>
  <c r="B82" i="9"/>
  <c r="G876" i="1"/>
  <c r="G993" i="1"/>
  <c r="G999" i="1"/>
  <c r="G1005" i="1"/>
  <c r="G1011" i="1"/>
  <c r="G1032" i="1"/>
  <c r="H1038" i="1"/>
  <c r="G1051" i="1"/>
  <c r="G1060" i="1"/>
  <c r="G1072" i="1"/>
  <c r="G1197" i="1"/>
  <c r="H1217" i="1"/>
  <c r="G1244" i="1"/>
  <c r="H1253" i="1"/>
  <c r="G1272" i="1"/>
  <c r="H1281" i="1"/>
  <c r="G1302" i="1"/>
  <c r="H1310" i="1"/>
  <c r="G1314" i="1"/>
  <c r="H1316" i="1"/>
  <c r="G1324" i="1"/>
  <c r="G1334" i="1"/>
  <c r="G1340" i="1"/>
  <c r="H1343" i="1"/>
  <c r="G1353" i="1"/>
  <c r="G1356" i="1"/>
  <c r="H1358" i="1"/>
  <c r="G1392" i="1"/>
  <c r="G1428" i="1"/>
  <c r="G1474" i="1"/>
  <c r="J1474" i="1"/>
  <c r="H1484" i="1"/>
  <c r="G1484" i="1"/>
  <c r="H1498" i="1"/>
  <c r="G1498" i="1"/>
  <c r="H1508" i="1"/>
  <c r="H1549" i="1"/>
  <c r="G1549" i="1"/>
  <c r="H1554" i="1"/>
  <c r="H1572" i="1"/>
  <c r="D224" i="4"/>
  <c r="F228" i="4"/>
  <c r="F142" i="5"/>
  <c r="C1453" i="1"/>
  <c r="H30" i="3"/>
  <c r="D6" i="8"/>
  <c r="C1481" i="1" s="1"/>
  <c r="C1483" i="1"/>
  <c r="H1483" i="1" s="1"/>
  <c r="B40" i="9"/>
  <c r="E93" i="9"/>
  <c r="B93" i="9" s="1"/>
  <c r="H1394" i="1"/>
  <c r="G1415" i="1"/>
  <c r="H1448" i="1"/>
  <c r="J1463" i="1"/>
  <c r="J1465" i="1"/>
  <c r="J1471" i="1"/>
  <c r="E643" i="4"/>
  <c r="D637" i="1" s="1"/>
  <c r="D177" i="5"/>
  <c r="C1154" i="1" s="1"/>
  <c r="H1154" i="1" s="1"/>
  <c r="E49" i="9"/>
  <c r="B49" i="9" s="1"/>
  <c r="E56" i="9"/>
  <c r="B56" i="9" s="1"/>
  <c r="E77" i="9"/>
  <c r="B77" i="9" s="1"/>
  <c r="E91" i="9"/>
  <c r="B91" i="9" s="1"/>
  <c r="E128" i="9"/>
  <c r="B128" i="9" s="1"/>
  <c r="E142" i="9"/>
  <c r="B142" i="9" s="1"/>
  <c r="E150" i="9"/>
  <c r="B150" i="9" s="1"/>
  <c r="E154" i="9"/>
  <c r="B154" i="9" s="1"/>
  <c r="F215" i="9"/>
  <c r="B215" i="9" s="1"/>
  <c r="F222" i="9"/>
  <c r="B222" i="9" s="1"/>
  <c r="F240" i="9"/>
  <c r="B240" i="9" s="1"/>
  <c r="F258" i="9"/>
  <c r="B258" i="9" s="1"/>
  <c r="E291" i="9"/>
  <c r="B291" i="9" s="1"/>
  <c r="E296" i="9"/>
  <c r="B296" i="9" s="1"/>
  <c r="E301" i="9"/>
  <c r="B301" i="9" s="1"/>
  <c r="E306" i="9"/>
  <c r="B306" i="9" s="1"/>
  <c r="J1439" i="1"/>
  <c r="J1446" i="1"/>
  <c r="G1449" i="1"/>
  <c r="I1449" i="1" s="1"/>
  <c r="J1452" i="1"/>
  <c r="G1463" i="1"/>
  <c r="I1463" i="1" s="1"/>
  <c r="G1465" i="1"/>
  <c r="I1465" i="1" s="1"/>
  <c r="F516" i="4"/>
  <c r="F246" i="5"/>
  <c r="F10" i="6"/>
  <c r="F28" i="6"/>
  <c r="D89" i="6"/>
  <c r="E27" i="9"/>
  <c r="B27" i="9" s="1"/>
  <c r="E47" i="9"/>
  <c r="B47" i="9" s="1"/>
  <c r="E67" i="9"/>
  <c r="B67" i="9" s="1"/>
  <c r="E89" i="9"/>
  <c r="B89" i="9" s="1"/>
  <c r="E122" i="9"/>
  <c r="B122" i="9" s="1"/>
  <c r="E129" i="9"/>
  <c r="B129" i="9" s="1"/>
  <c r="E140" i="9"/>
  <c r="B140" i="9" s="1"/>
  <c r="B223" i="9"/>
  <c r="F229" i="9"/>
  <c r="F247" i="9"/>
  <c r="F265" i="9"/>
  <c r="E282" i="9"/>
  <c r="B282" i="9" s="1"/>
  <c r="E288" i="9"/>
  <c r="B288" i="9" s="1"/>
  <c r="E294" i="9"/>
  <c r="B294" i="9" s="1"/>
  <c r="E299" i="9"/>
  <c r="B299" i="9" s="1"/>
  <c r="G187" i="9"/>
  <c r="E187" i="9" s="1"/>
  <c r="B187" i="9" s="1"/>
  <c r="E459" i="4"/>
  <c r="D453" i="1" s="1"/>
  <c r="G1416" i="1"/>
  <c r="D129" i="6"/>
  <c r="B146" i="9"/>
  <c r="B153" i="9"/>
  <c r="G1446" i="1"/>
  <c r="I1446" i="1" s="1"/>
  <c r="J1450" i="1"/>
  <c r="G1452" i="1"/>
  <c r="I1452" i="1" s="1"/>
  <c r="G1470" i="1"/>
  <c r="H1476" i="1"/>
  <c r="G1519" i="1"/>
  <c r="G1537" i="1"/>
  <c r="G1559" i="1"/>
  <c r="E263" i="4"/>
  <c r="D259" i="1" s="1"/>
  <c r="E363" i="4"/>
  <c r="D358" i="1" s="1"/>
  <c r="B25" i="9"/>
  <c r="B109" i="9"/>
  <c r="B141" i="9"/>
  <c r="B144" i="9"/>
  <c r="E151" i="9"/>
  <c r="B151" i="9" s="1"/>
  <c r="B230" i="9"/>
  <c r="F241" i="9"/>
  <c r="B241" i="9" s="1"/>
  <c r="B266" i="9"/>
  <c r="E286" i="9"/>
  <c r="B286" i="9" s="1"/>
  <c r="E351" i="4"/>
  <c r="E275" i="9"/>
  <c r="B275" i="9" s="1"/>
  <c r="B83" i="9"/>
  <c r="E134" i="9"/>
  <c r="B134" i="9" s="1"/>
  <c r="B147" i="9"/>
  <c r="B219" i="9"/>
  <c r="F232" i="9"/>
  <c r="B235" i="9"/>
  <c r="B237" i="9"/>
  <c r="B244" i="9"/>
  <c r="F250" i="9"/>
  <c r="B255" i="9"/>
  <c r="B262" i="9"/>
  <c r="F268" i="9"/>
  <c r="B271" i="9"/>
  <c r="G1424" i="1"/>
  <c r="G1450" i="1"/>
  <c r="I1450" i="1" s="1"/>
  <c r="G1456" i="1"/>
  <c r="G1464" i="1"/>
  <c r="I1464" i="1" s="1"/>
  <c r="H1467" i="1"/>
  <c r="H1470" i="1"/>
  <c r="G1479" i="1"/>
  <c r="I1479" i="1" s="1"/>
  <c r="E484" i="4"/>
  <c r="D478" i="1" s="1"/>
  <c r="E143" i="9"/>
  <c r="B143" i="9" s="1"/>
  <c r="E37" i="9"/>
  <c r="B37" i="9" s="1"/>
  <c r="E62" i="9"/>
  <c r="B62" i="9" s="1"/>
  <c r="E79" i="9"/>
  <c r="B79" i="9" s="1"/>
  <c r="E97" i="9"/>
  <c r="B97" i="9" s="1"/>
  <c r="E121" i="9"/>
  <c r="B121" i="9" s="1"/>
  <c r="E132" i="9"/>
  <c r="B132" i="9" s="1"/>
  <c r="E160" i="9"/>
  <c r="B160" i="9" s="1"/>
  <c r="F217" i="9"/>
  <c r="B217" i="9" s="1"/>
  <c r="F228" i="9"/>
  <c r="B228" i="9" s="1"/>
  <c r="F246" i="9"/>
  <c r="B246" i="9" s="1"/>
  <c r="F264" i="9"/>
  <c r="B264" i="9" s="1"/>
  <c r="E303" i="9"/>
  <c r="B303" i="9" s="1"/>
  <c r="E33" i="9"/>
  <c r="B33" i="9" s="1"/>
  <c r="E295" i="9"/>
  <c r="B295" i="9" s="1"/>
  <c r="E293" i="9"/>
  <c r="E297" i="9"/>
  <c r="B297" i="9" s="1"/>
  <c r="G279" i="9"/>
  <c r="E279" i="9" s="1"/>
  <c r="B279" i="9" s="1"/>
  <c r="G169" i="9"/>
  <c r="E169" i="9" s="1"/>
  <c r="B169" i="9" s="1"/>
  <c r="H92" i="1"/>
  <c r="G92" i="1"/>
  <c r="H98" i="1"/>
  <c r="G98" i="1"/>
  <c r="H242" i="1"/>
  <c r="G242" i="1"/>
  <c r="H341" i="1"/>
  <c r="G341" i="1"/>
  <c r="H704" i="1"/>
  <c r="G704" i="1"/>
  <c r="H74" i="1"/>
  <c r="G74" i="1"/>
  <c r="G84" i="1"/>
  <c r="G96" i="1"/>
  <c r="G126" i="1"/>
  <c r="H200" i="1"/>
  <c r="G200" i="1"/>
  <c r="H212" i="1"/>
  <c r="G212" i="1"/>
  <c r="G222" i="1"/>
  <c r="G234" i="1"/>
  <c r="H263" i="1"/>
  <c r="G263" i="1"/>
  <c r="G291" i="1"/>
  <c r="G300" i="1"/>
  <c r="G309" i="1"/>
  <c r="H323" i="1"/>
  <c r="G323" i="1"/>
  <c r="H332" i="1"/>
  <c r="G332" i="1"/>
  <c r="G348" i="1"/>
  <c r="H404" i="1"/>
  <c r="G404" i="1"/>
  <c r="H461" i="1"/>
  <c r="G461" i="1"/>
  <c r="G468" i="1"/>
  <c r="G477" i="1"/>
  <c r="H513" i="1"/>
  <c r="G513" i="1"/>
  <c r="H581" i="1"/>
  <c r="G581" i="1"/>
  <c r="H659" i="1"/>
  <c r="G659" i="1"/>
  <c r="H713" i="1"/>
  <c r="G713" i="1"/>
  <c r="H788" i="1"/>
  <c r="G788" i="1"/>
  <c r="H20" i="1"/>
  <c r="G20" i="1"/>
  <c r="H38" i="1"/>
  <c r="G38" i="1"/>
  <c r="H44" i="1"/>
  <c r="G44" i="1"/>
  <c r="G54" i="1"/>
  <c r="G60" i="1"/>
  <c r="G72" i="1"/>
  <c r="H90" i="1"/>
  <c r="H132" i="1"/>
  <c r="H164" i="1"/>
  <c r="G164" i="1"/>
  <c r="H176" i="1"/>
  <c r="G176" i="1"/>
  <c r="H188" i="1"/>
  <c r="G188" i="1"/>
  <c r="G204" i="1"/>
  <c r="H240" i="1"/>
  <c r="G249" i="1"/>
  <c r="H254" i="1"/>
  <c r="G254" i="1"/>
  <c r="G258" i="1"/>
  <c r="H344" i="1"/>
  <c r="G344" i="1"/>
  <c r="G369" i="1"/>
  <c r="G378" i="1"/>
  <c r="G387" i="1"/>
  <c r="H392" i="1"/>
  <c r="G392" i="1"/>
  <c r="H401" i="1"/>
  <c r="G401" i="1"/>
  <c r="G420" i="1"/>
  <c r="G429" i="1"/>
  <c r="G447" i="1"/>
  <c r="H452" i="1"/>
  <c r="G452" i="1"/>
  <c r="H540" i="1"/>
  <c r="G540" i="1"/>
  <c r="H558" i="1"/>
  <c r="G558" i="1"/>
  <c r="H599" i="1"/>
  <c r="G599" i="1"/>
  <c r="H668" i="1"/>
  <c r="G668" i="1"/>
  <c r="H722" i="1"/>
  <c r="G722" i="1"/>
  <c r="G777" i="1"/>
  <c r="H777" i="1"/>
  <c r="G849" i="1"/>
  <c r="H849" i="1"/>
  <c r="H989" i="1"/>
  <c r="G989" i="1"/>
  <c r="G6" i="1"/>
  <c r="G12" i="1"/>
  <c r="G18" i="1"/>
  <c r="G24" i="1"/>
  <c r="G30" i="1"/>
  <c r="G42" i="1"/>
  <c r="H48" i="1"/>
  <c r="H66" i="1"/>
  <c r="H83" i="1"/>
  <c r="G83" i="1"/>
  <c r="H89" i="1"/>
  <c r="G89" i="1"/>
  <c r="H95" i="1"/>
  <c r="G95" i="1"/>
  <c r="H101" i="1"/>
  <c r="G101" i="1"/>
  <c r="H107" i="1"/>
  <c r="G107" i="1"/>
  <c r="H113" i="1"/>
  <c r="G113" i="1"/>
  <c r="H119" i="1"/>
  <c r="G119" i="1"/>
  <c r="H125" i="1"/>
  <c r="G125" i="1"/>
  <c r="H131" i="1"/>
  <c r="G131" i="1"/>
  <c r="G141" i="1"/>
  <c r="H152" i="1"/>
  <c r="G152" i="1"/>
  <c r="H158" i="1"/>
  <c r="G158" i="1"/>
  <c r="G162" i="1"/>
  <c r="G168" i="1"/>
  <c r="G174" i="1"/>
  <c r="G180" i="1"/>
  <c r="G186" i="1"/>
  <c r="H198" i="1"/>
  <c r="H210" i="1"/>
  <c r="H216" i="1"/>
  <c r="H221" i="1"/>
  <c r="G221" i="1"/>
  <c r="H227" i="1"/>
  <c r="G227" i="1"/>
  <c r="H233" i="1"/>
  <c r="G233" i="1"/>
  <c r="H239" i="1"/>
  <c r="G239" i="1"/>
  <c r="G261" i="1"/>
  <c r="H266" i="1"/>
  <c r="G266" i="1"/>
  <c r="G270" i="1"/>
  <c r="H275" i="1"/>
  <c r="G275" i="1"/>
  <c r="G279" i="1"/>
  <c r="H284" i="1"/>
  <c r="G284" i="1"/>
  <c r="H290" i="1"/>
  <c r="G290" i="1"/>
  <c r="H299" i="1"/>
  <c r="G299" i="1"/>
  <c r="G303" i="1"/>
  <c r="H308" i="1"/>
  <c r="G308" i="1"/>
  <c r="G312" i="1"/>
  <c r="H317" i="1"/>
  <c r="G317" i="1"/>
  <c r="G321" i="1"/>
  <c r="H326" i="1"/>
  <c r="G326" i="1"/>
  <c r="G330" i="1"/>
  <c r="H335" i="1"/>
  <c r="G335" i="1"/>
  <c r="H347" i="1"/>
  <c r="G347" i="1"/>
  <c r="G351" i="1"/>
  <c r="H356" i="1"/>
  <c r="G356" i="1"/>
  <c r="H455" i="1"/>
  <c r="G455" i="1"/>
  <c r="G459" i="1"/>
  <c r="H464" i="1"/>
  <c r="G464" i="1"/>
  <c r="H467" i="1"/>
  <c r="G467" i="1"/>
  <c r="G471" i="1"/>
  <c r="H476" i="1"/>
  <c r="G476" i="1"/>
  <c r="H483" i="1"/>
  <c r="G483" i="1"/>
  <c r="H501" i="1"/>
  <c r="G501" i="1"/>
  <c r="H519" i="1"/>
  <c r="G519" i="1"/>
  <c r="H525" i="1"/>
  <c r="G525" i="1"/>
  <c r="H543" i="1"/>
  <c r="G543" i="1"/>
  <c r="H608" i="1"/>
  <c r="G608" i="1"/>
  <c r="H632" i="1"/>
  <c r="G632" i="1"/>
  <c r="H677" i="1"/>
  <c r="G677" i="1"/>
  <c r="H731" i="1"/>
  <c r="G731" i="1"/>
  <c r="H740" i="1"/>
  <c r="G740" i="1"/>
  <c r="G885" i="1"/>
  <c r="H885" i="1"/>
  <c r="G903" i="1"/>
  <c r="H903" i="1"/>
  <c r="G921" i="1"/>
  <c r="H921" i="1"/>
  <c r="G939" i="1"/>
  <c r="H939" i="1"/>
  <c r="G957" i="1"/>
  <c r="H957" i="1"/>
  <c r="G975" i="1"/>
  <c r="H975" i="1"/>
  <c r="G1224" i="1"/>
  <c r="H1224" i="1"/>
  <c r="H1228" i="1"/>
  <c r="G1228" i="1"/>
  <c r="H1285" i="1"/>
  <c r="G1285" i="1"/>
  <c r="H104" i="1"/>
  <c r="G104" i="1"/>
  <c r="H122" i="1"/>
  <c r="G122" i="1"/>
  <c r="H149" i="1"/>
  <c r="G149" i="1"/>
  <c r="H155" i="1"/>
  <c r="G155" i="1"/>
  <c r="H236" i="1"/>
  <c r="G236" i="1"/>
  <c r="H371" i="1"/>
  <c r="G371" i="1"/>
  <c r="H380" i="1"/>
  <c r="G380" i="1"/>
  <c r="H422" i="1"/>
  <c r="G422" i="1"/>
  <c r="H431" i="1"/>
  <c r="G431" i="1"/>
  <c r="H492" i="1"/>
  <c r="G492" i="1"/>
  <c r="H510" i="1"/>
  <c r="G510" i="1"/>
  <c r="H534" i="1"/>
  <c r="G534" i="1"/>
  <c r="H552" i="1"/>
  <c r="G552" i="1"/>
  <c r="H563" i="1"/>
  <c r="G563" i="1"/>
  <c r="H56" i="1"/>
  <c r="G56" i="1"/>
  <c r="H68" i="1"/>
  <c r="G68" i="1"/>
  <c r="G108" i="1"/>
  <c r="G228" i="1"/>
  <c r="H272" i="1"/>
  <c r="G272" i="1"/>
  <c r="H281" i="1"/>
  <c r="G281" i="1"/>
  <c r="H296" i="1"/>
  <c r="G296" i="1"/>
  <c r="H305" i="1"/>
  <c r="G305" i="1"/>
  <c r="G318" i="1"/>
  <c r="G336" i="1"/>
  <c r="G456" i="1"/>
  <c r="H495" i="1"/>
  <c r="G495" i="1"/>
  <c r="H537" i="1"/>
  <c r="G537" i="1"/>
  <c r="H590" i="1"/>
  <c r="G590" i="1"/>
  <c r="H860" i="1"/>
  <c r="G860" i="1"/>
  <c r="H1533" i="1"/>
  <c r="G1533" i="1"/>
  <c r="H14" i="1"/>
  <c r="G14" i="1"/>
  <c r="H26" i="1"/>
  <c r="G26" i="1"/>
  <c r="H32" i="1"/>
  <c r="G32" i="1"/>
  <c r="H114" i="1"/>
  <c r="H153" i="1"/>
  <c r="H170" i="1"/>
  <c r="G170" i="1"/>
  <c r="H182" i="1"/>
  <c r="G182" i="1"/>
  <c r="G360" i="1"/>
  <c r="H374" i="1"/>
  <c r="G374" i="1"/>
  <c r="H383" i="1"/>
  <c r="G383" i="1"/>
  <c r="H413" i="1"/>
  <c r="G413" i="1"/>
  <c r="G438" i="1"/>
  <c r="H516" i="1"/>
  <c r="G516" i="1"/>
  <c r="G813" i="1"/>
  <c r="H813" i="1"/>
  <c r="G36" i="1"/>
  <c r="H47" i="1"/>
  <c r="G47" i="1"/>
  <c r="H53" i="1"/>
  <c r="G53" i="1"/>
  <c r="H59" i="1"/>
  <c r="G59" i="1"/>
  <c r="H65" i="1"/>
  <c r="G65" i="1"/>
  <c r="H71" i="1"/>
  <c r="G71" i="1"/>
  <c r="H77" i="1"/>
  <c r="G77" i="1"/>
  <c r="H197" i="1"/>
  <c r="G197" i="1"/>
  <c r="H203" i="1"/>
  <c r="G203" i="1"/>
  <c r="H209" i="1"/>
  <c r="G209" i="1"/>
  <c r="H215" i="1"/>
  <c r="G215" i="1"/>
  <c r="G237" i="1"/>
  <c r="G243" i="1"/>
  <c r="G252" i="1"/>
  <c r="H257" i="1"/>
  <c r="G257" i="1"/>
  <c r="G342" i="1"/>
  <c r="H359" i="1"/>
  <c r="G359" i="1"/>
  <c r="G363" i="1"/>
  <c r="H368" i="1"/>
  <c r="G368" i="1"/>
  <c r="G372" i="1"/>
  <c r="H377" i="1"/>
  <c r="G377" i="1"/>
  <c r="G381" i="1"/>
  <c r="H386" i="1"/>
  <c r="G386" i="1"/>
  <c r="G390" i="1"/>
  <c r="H395" i="1"/>
  <c r="G395" i="1"/>
  <c r="G399" i="1"/>
  <c r="G411" i="1"/>
  <c r="H419" i="1"/>
  <c r="G419" i="1"/>
  <c r="G423" i="1"/>
  <c r="H428" i="1"/>
  <c r="G428" i="1"/>
  <c r="G432" i="1"/>
  <c r="H437" i="1"/>
  <c r="G437" i="1"/>
  <c r="G441" i="1"/>
  <c r="H446" i="1"/>
  <c r="G446" i="1"/>
  <c r="G450" i="1"/>
  <c r="H486" i="1"/>
  <c r="G486" i="1"/>
  <c r="H504" i="1"/>
  <c r="G504" i="1"/>
  <c r="H528" i="1"/>
  <c r="G528" i="1"/>
  <c r="H546" i="1"/>
  <c r="G546" i="1"/>
  <c r="H617" i="1"/>
  <c r="G617" i="1"/>
  <c r="H626" i="1"/>
  <c r="G626" i="1"/>
  <c r="H686" i="1"/>
  <c r="G686" i="1"/>
  <c r="H770" i="1"/>
  <c r="G770" i="1"/>
  <c r="H806" i="1"/>
  <c r="G806" i="1"/>
  <c r="H842" i="1"/>
  <c r="G842" i="1"/>
  <c r="H878" i="1"/>
  <c r="G878" i="1"/>
  <c r="H80" i="1"/>
  <c r="G80" i="1"/>
  <c r="H86" i="1"/>
  <c r="G86" i="1"/>
  <c r="H110" i="1"/>
  <c r="G110" i="1"/>
  <c r="H116" i="1"/>
  <c r="G116" i="1"/>
  <c r="H128" i="1"/>
  <c r="G128" i="1"/>
  <c r="H134" i="1"/>
  <c r="G134" i="1"/>
  <c r="H224" i="1"/>
  <c r="G224" i="1"/>
  <c r="H230" i="1"/>
  <c r="G230" i="1"/>
  <c r="H251" i="1"/>
  <c r="G251" i="1"/>
  <c r="H362" i="1"/>
  <c r="G362" i="1"/>
  <c r="H389" i="1"/>
  <c r="G389" i="1"/>
  <c r="H398" i="1"/>
  <c r="G398" i="1"/>
  <c r="H440" i="1"/>
  <c r="G440" i="1"/>
  <c r="H449" i="1"/>
  <c r="G449" i="1"/>
  <c r="H650" i="1"/>
  <c r="G650" i="1"/>
  <c r="H50" i="1"/>
  <c r="G50" i="1"/>
  <c r="H62" i="1"/>
  <c r="G62" i="1"/>
  <c r="H194" i="1"/>
  <c r="G194" i="1"/>
  <c r="H206" i="1"/>
  <c r="G206" i="1"/>
  <c r="H218" i="1"/>
  <c r="G218" i="1"/>
  <c r="G267" i="1"/>
  <c r="G276" i="1"/>
  <c r="H314" i="1"/>
  <c r="G314" i="1"/>
  <c r="G327" i="1"/>
  <c r="H353" i="1"/>
  <c r="G353" i="1"/>
  <c r="G357" i="1"/>
  <c r="G465" i="1"/>
  <c r="H473" i="1"/>
  <c r="G473" i="1"/>
  <c r="H555" i="1"/>
  <c r="G555" i="1"/>
  <c r="H572" i="1"/>
  <c r="G572" i="1"/>
  <c r="H742" i="1"/>
  <c r="G742" i="1"/>
  <c r="H824" i="1"/>
  <c r="G824" i="1"/>
  <c r="G1008" i="1"/>
  <c r="H1008" i="1"/>
  <c r="H1555" i="1"/>
  <c r="G1555" i="1"/>
  <c r="H8" i="1"/>
  <c r="G8" i="1"/>
  <c r="H137" i="1"/>
  <c r="G137" i="1"/>
  <c r="H143" i="1"/>
  <c r="G143" i="1"/>
  <c r="H245" i="1"/>
  <c r="G245" i="1"/>
  <c r="H365" i="1"/>
  <c r="G365" i="1"/>
  <c r="G396" i="1"/>
  <c r="H416" i="1"/>
  <c r="G416" i="1"/>
  <c r="H425" i="1"/>
  <c r="G425" i="1"/>
  <c r="H434" i="1"/>
  <c r="G434" i="1"/>
  <c r="H443" i="1"/>
  <c r="G443" i="1"/>
  <c r="H480" i="1"/>
  <c r="G480" i="1"/>
  <c r="H498" i="1"/>
  <c r="G498" i="1"/>
  <c r="G5" i="1"/>
  <c r="H5" i="1"/>
  <c r="H11" i="1"/>
  <c r="G11" i="1"/>
  <c r="H17" i="1"/>
  <c r="G17" i="1"/>
  <c r="H23" i="1"/>
  <c r="G23" i="1"/>
  <c r="H29" i="1"/>
  <c r="G29" i="1"/>
  <c r="H35" i="1"/>
  <c r="G35" i="1"/>
  <c r="H41" i="1"/>
  <c r="G41" i="1"/>
  <c r="H140" i="1"/>
  <c r="G140" i="1"/>
  <c r="H146" i="1"/>
  <c r="G146" i="1"/>
  <c r="H161" i="1"/>
  <c r="G161" i="1"/>
  <c r="H167" i="1"/>
  <c r="G167" i="1"/>
  <c r="H173" i="1"/>
  <c r="G173" i="1"/>
  <c r="H179" i="1"/>
  <c r="G179" i="1"/>
  <c r="H185" i="1"/>
  <c r="G185" i="1"/>
  <c r="H191" i="1"/>
  <c r="G191" i="1"/>
  <c r="H260" i="1"/>
  <c r="G260" i="1"/>
  <c r="H269" i="1"/>
  <c r="G269" i="1"/>
  <c r="H278" i="1"/>
  <c r="G278" i="1"/>
  <c r="H302" i="1"/>
  <c r="G302" i="1"/>
  <c r="H311" i="1"/>
  <c r="G311" i="1"/>
  <c r="H320" i="1"/>
  <c r="G320" i="1"/>
  <c r="H329" i="1"/>
  <c r="G329" i="1"/>
  <c r="H338" i="1"/>
  <c r="G338" i="1"/>
  <c r="H350" i="1"/>
  <c r="G350" i="1"/>
  <c r="H458" i="1"/>
  <c r="G458" i="1"/>
  <c r="H470" i="1"/>
  <c r="G470" i="1"/>
  <c r="H479" i="1"/>
  <c r="G479" i="1"/>
  <c r="H489" i="1"/>
  <c r="G489" i="1"/>
  <c r="H507" i="1"/>
  <c r="G507" i="1"/>
  <c r="H531" i="1"/>
  <c r="G531" i="1"/>
  <c r="H549" i="1"/>
  <c r="G549" i="1"/>
  <c r="H641" i="1"/>
  <c r="G641" i="1"/>
  <c r="H695" i="1"/>
  <c r="G695" i="1"/>
  <c r="G759" i="1"/>
  <c r="H759" i="1"/>
  <c r="G795" i="1"/>
  <c r="H795" i="1"/>
  <c r="G831" i="1"/>
  <c r="H831" i="1"/>
  <c r="G867" i="1"/>
  <c r="H867" i="1"/>
  <c r="G1113" i="1"/>
  <c r="H1113" i="1"/>
  <c r="H565" i="1"/>
  <c r="G565" i="1"/>
  <c r="H583" i="1"/>
  <c r="G583" i="1"/>
  <c r="H592" i="1"/>
  <c r="G592" i="1"/>
  <c r="H601" i="1"/>
  <c r="G601" i="1"/>
  <c r="H610" i="1"/>
  <c r="G610" i="1"/>
  <c r="H628" i="1"/>
  <c r="G628" i="1"/>
  <c r="H643" i="1"/>
  <c r="G643" i="1"/>
  <c r="H652" i="1"/>
  <c r="G652" i="1"/>
  <c r="H661" i="1"/>
  <c r="G661" i="1"/>
  <c r="H670" i="1"/>
  <c r="G670" i="1"/>
  <c r="H679" i="1"/>
  <c r="G679" i="1"/>
  <c r="H688" i="1"/>
  <c r="G688" i="1"/>
  <c r="H697" i="1"/>
  <c r="G697" i="1"/>
  <c r="H706" i="1"/>
  <c r="G706" i="1"/>
  <c r="H715" i="1"/>
  <c r="G715" i="1"/>
  <c r="H724" i="1"/>
  <c r="G724" i="1"/>
  <c r="H733" i="1"/>
  <c r="G733" i="1"/>
  <c r="G744" i="1"/>
  <c r="H744" i="1"/>
  <c r="H746" i="1"/>
  <c r="G746" i="1"/>
  <c r="H757" i="1"/>
  <c r="G757" i="1"/>
  <c r="H775" i="1"/>
  <c r="G775" i="1"/>
  <c r="H793" i="1"/>
  <c r="G793" i="1"/>
  <c r="H811" i="1"/>
  <c r="G811" i="1"/>
  <c r="H829" i="1"/>
  <c r="G829" i="1"/>
  <c r="H847" i="1"/>
  <c r="G847" i="1"/>
  <c r="H865" i="1"/>
  <c r="G865" i="1"/>
  <c r="H883" i="1"/>
  <c r="G883" i="1"/>
  <c r="H901" i="1"/>
  <c r="G901" i="1"/>
  <c r="H919" i="1"/>
  <c r="G919" i="1"/>
  <c r="H937" i="1"/>
  <c r="G937" i="1"/>
  <c r="H955" i="1"/>
  <c r="G955" i="1"/>
  <c r="H973" i="1"/>
  <c r="G973" i="1"/>
  <c r="H1006" i="1"/>
  <c r="G1006" i="1"/>
  <c r="G1037" i="1"/>
  <c r="H1037" i="1"/>
  <c r="G1088" i="1"/>
  <c r="H1088" i="1"/>
  <c r="G1094" i="1"/>
  <c r="H1094" i="1"/>
  <c r="G1097" i="1"/>
  <c r="H1097" i="1"/>
  <c r="H1110" i="1"/>
  <c r="G1110" i="1"/>
  <c r="H1162" i="1"/>
  <c r="G1162" i="1"/>
  <c r="H1165" i="1"/>
  <c r="G1165" i="1"/>
  <c r="G1174" i="1"/>
  <c r="H1174" i="1"/>
  <c r="G1269" i="1"/>
  <c r="H1269" i="1"/>
  <c r="G1288" i="1"/>
  <c r="H1288" i="1"/>
  <c r="H1547" i="1"/>
  <c r="G1547" i="1"/>
  <c r="G771" i="1"/>
  <c r="H771" i="1"/>
  <c r="G789" i="1"/>
  <c r="H789" i="1"/>
  <c r="G807" i="1"/>
  <c r="H807" i="1"/>
  <c r="G825" i="1"/>
  <c r="H825" i="1"/>
  <c r="G843" i="1"/>
  <c r="H843" i="1"/>
  <c r="G861" i="1"/>
  <c r="H861" i="1"/>
  <c r="G879" i="1"/>
  <c r="H879" i="1"/>
  <c r="G897" i="1"/>
  <c r="H897" i="1"/>
  <c r="G915" i="1"/>
  <c r="H915" i="1"/>
  <c r="G933" i="1"/>
  <c r="H933" i="1"/>
  <c r="G951" i="1"/>
  <c r="H951" i="1"/>
  <c r="G969" i="1"/>
  <c r="H969" i="1"/>
  <c r="G1002" i="1"/>
  <c r="H1002" i="1"/>
  <c r="H1020" i="1"/>
  <c r="G1020" i="1"/>
  <c r="G1201" i="1"/>
  <c r="G1209" i="1"/>
  <c r="H1209" i="1"/>
  <c r="G1263" i="1"/>
  <c r="H1263" i="1"/>
  <c r="H1458" i="1"/>
  <c r="J1458" i="1"/>
  <c r="G1458" i="1"/>
  <c r="G482" i="1"/>
  <c r="G485" i="1"/>
  <c r="G488" i="1"/>
  <c r="G491" i="1"/>
  <c r="G494" i="1"/>
  <c r="G497" i="1"/>
  <c r="G500" i="1"/>
  <c r="G503" i="1"/>
  <c r="G506" i="1"/>
  <c r="G512" i="1"/>
  <c r="G515" i="1"/>
  <c r="G518" i="1"/>
  <c r="G521" i="1"/>
  <c r="G524" i="1"/>
  <c r="G527" i="1"/>
  <c r="G530" i="1"/>
  <c r="G533" i="1"/>
  <c r="G536" i="1"/>
  <c r="G539" i="1"/>
  <c r="G542" i="1"/>
  <c r="G545" i="1"/>
  <c r="G548" i="1"/>
  <c r="G551" i="1"/>
  <c r="G554" i="1"/>
  <c r="G557" i="1"/>
  <c r="G560" i="1"/>
  <c r="H562" i="1"/>
  <c r="G562" i="1"/>
  <c r="G569" i="1"/>
  <c r="H571" i="1"/>
  <c r="G571" i="1"/>
  <c r="G578" i="1"/>
  <c r="H580" i="1"/>
  <c r="G580" i="1"/>
  <c r="H589" i="1"/>
  <c r="G589" i="1"/>
  <c r="G596" i="1"/>
  <c r="H598" i="1"/>
  <c r="G598" i="1"/>
  <c r="G605" i="1"/>
  <c r="H607" i="1"/>
  <c r="G607" i="1"/>
  <c r="G614" i="1"/>
  <c r="H616" i="1"/>
  <c r="G616" i="1"/>
  <c r="G623" i="1"/>
  <c r="H625" i="1"/>
  <c r="G625" i="1"/>
  <c r="H631" i="1"/>
  <c r="G631" i="1"/>
  <c r="G647" i="1"/>
  <c r="H649" i="1"/>
  <c r="G649" i="1"/>
  <c r="G656" i="1"/>
  <c r="H658" i="1"/>
  <c r="G658" i="1"/>
  <c r="G665" i="1"/>
  <c r="H667" i="1"/>
  <c r="G667" i="1"/>
  <c r="G674" i="1"/>
  <c r="H676" i="1"/>
  <c r="G676" i="1"/>
  <c r="G683" i="1"/>
  <c r="H685" i="1"/>
  <c r="G685" i="1"/>
  <c r="G692" i="1"/>
  <c r="H694" i="1"/>
  <c r="G694" i="1"/>
  <c r="G701" i="1"/>
  <c r="H703" i="1"/>
  <c r="G703" i="1"/>
  <c r="G710" i="1"/>
  <c r="H712" i="1"/>
  <c r="G712" i="1"/>
  <c r="G719" i="1"/>
  <c r="H721" i="1"/>
  <c r="G721" i="1"/>
  <c r="G728" i="1"/>
  <c r="H730" i="1"/>
  <c r="G730" i="1"/>
  <c r="G737" i="1"/>
  <c r="G741" i="1"/>
  <c r="H741" i="1"/>
  <c r="G749" i="1"/>
  <c r="G753" i="1"/>
  <c r="H753" i="1"/>
  <c r="H755" i="1"/>
  <c r="G755" i="1"/>
  <c r="G764" i="1"/>
  <c r="H769" i="1"/>
  <c r="G769" i="1"/>
  <c r="G782" i="1"/>
  <c r="H787" i="1"/>
  <c r="G787" i="1"/>
  <c r="G800" i="1"/>
  <c r="H805" i="1"/>
  <c r="G805" i="1"/>
  <c r="G818" i="1"/>
  <c r="H823" i="1"/>
  <c r="G823" i="1"/>
  <c r="G836" i="1"/>
  <c r="H841" i="1"/>
  <c r="G841" i="1"/>
  <c r="G854" i="1"/>
  <c r="H859" i="1"/>
  <c r="G859" i="1"/>
  <c r="G872" i="1"/>
  <c r="H877" i="1"/>
  <c r="G877" i="1"/>
  <c r="H895" i="1"/>
  <c r="G895" i="1"/>
  <c r="H913" i="1"/>
  <c r="G913" i="1"/>
  <c r="H931" i="1"/>
  <c r="G931" i="1"/>
  <c r="H949" i="1"/>
  <c r="G949" i="1"/>
  <c r="H967" i="1"/>
  <c r="G967" i="1"/>
  <c r="H1000" i="1"/>
  <c r="G1000" i="1"/>
  <c r="H1018" i="1"/>
  <c r="G1018" i="1"/>
  <c r="G1082" i="1"/>
  <c r="H1082" i="1"/>
  <c r="G1139" i="1"/>
  <c r="H1139" i="1"/>
  <c r="G739" i="1"/>
  <c r="H747" i="1"/>
  <c r="G751" i="1"/>
  <c r="G765" i="1"/>
  <c r="H765" i="1"/>
  <c r="G783" i="1"/>
  <c r="H783" i="1"/>
  <c r="G801" i="1"/>
  <c r="H801" i="1"/>
  <c r="G819" i="1"/>
  <c r="H819" i="1"/>
  <c r="G837" i="1"/>
  <c r="H837" i="1"/>
  <c r="G855" i="1"/>
  <c r="H855" i="1"/>
  <c r="G873" i="1"/>
  <c r="H873" i="1"/>
  <c r="G891" i="1"/>
  <c r="H891" i="1"/>
  <c r="G909" i="1"/>
  <c r="H909" i="1"/>
  <c r="G927" i="1"/>
  <c r="H927" i="1"/>
  <c r="G945" i="1"/>
  <c r="H945" i="1"/>
  <c r="G963" i="1"/>
  <c r="H963" i="1"/>
  <c r="G981" i="1"/>
  <c r="H981" i="1"/>
  <c r="G996" i="1"/>
  <c r="H996" i="1"/>
  <c r="G1014" i="1"/>
  <c r="H1014" i="1"/>
  <c r="H1043" i="1"/>
  <c r="G1043" i="1"/>
  <c r="H1045" i="1"/>
  <c r="G1045" i="1"/>
  <c r="G1064" i="1"/>
  <c r="H1064" i="1"/>
  <c r="G1073" i="1"/>
  <c r="H1073" i="1"/>
  <c r="G1080" i="1"/>
  <c r="H1080" i="1"/>
  <c r="G1121" i="1"/>
  <c r="H1121" i="1"/>
  <c r="G1130" i="1"/>
  <c r="H1130" i="1"/>
  <c r="G1379" i="1"/>
  <c r="H1379" i="1"/>
  <c r="J1442" i="1"/>
  <c r="G1442" i="1"/>
  <c r="H1442"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8" i="1"/>
  <c r="G748" i="1"/>
  <c r="G758" i="1"/>
  <c r="H763" i="1"/>
  <c r="G763" i="1"/>
  <c r="G776" i="1"/>
  <c r="H781" i="1"/>
  <c r="G781" i="1"/>
  <c r="G794" i="1"/>
  <c r="H799" i="1"/>
  <c r="G799" i="1"/>
  <c r="G812" i="1"/>
  <c r="H817" i="1"/>
  <c r="G817" i="1"/>
  <c r="G830" i="1"/>
  <c r="H835" i="1"/>
  <c r="G835" i="1"/>
  <c r="G848" i="1"/>
  <c r="H853" i="1"/>
  <c r="G853" i="1"/>
  <c r="G866" i="1"/>
  <c r="H871" i="1"/>
  <c r="G871" i="1"/>
  <c r="H889" i="1"/>
  <c r="G889" i="1"/>
  <c r="H907" i="1"/>
  <c r="G907" i="1"/>
  <c r="H925" i="1"/>
  <c r="G925" i="1"/>
  <c r="H943" i="1"/>
  <c r="G943" i="1"/>
  <c r="H961" i="1"/>
  <c r="G961" i="1"/>
  <c r="H979" i="1"/>
  <c r="G979" i="1"/>
  <c r="H994" i="1"/>
  <c r="G994" i="1"/>
  <c r="H1012" i="1"/>
  <c r="G1012" i="1"/>
  <c r="G1041" i="1"/>
  <c r="H1041" i="1"/>
  <c r="G1176" i="1"/>
  <c r="H1176" i="1"/>
  <c r="H1180" i="1"/>
  <c r="G1180" i="1"/>
  <c r="G1362" i="1"/>
  <c r="H1362" i="1"/>
  <c r="G738" i="1"/>
  <c r="H1054" i="1"/>
  <c r="G1054" i="1"/>
  <c r="H1077" i="1"/>
  <c r="G1077" i="1"/>
  <c r="G1089" i="1"/>
  <c r="H1104" i="1"/>
  <c r="H1137" i="1"/>
  <c r="G1137" i="1"/>
  <c r="G1149" i="1"/>
  <c r="H1149" i="1"/>
  <c r="G1186" i="1"/>
  <c r="H1186" i="1"/>
  <c r="G1204" i="1"/>
  <c r="H1204" i="1"/>
  <c r="G1212" i="1"/>
  <c r="H1212" i="1"/>
  <c r="G1242" i="1"/>
  <c r="H1242" i="1"/>
  <c r="H1348" i="1"/>
  <c r="G1348" i="1"/>
  <c r="H745" i="1"/>
  <c r="H754" i="1"/>
  <c r="H1027" i="1"/>
  <c r="G1027" i="1"/>
  <c r="G1098" i="1"/>
  <c r="H1098" i="1"/>
  <c r="H1132" i="1"/>
  <c r="G1132" i="1"/>
  <c r="H1141" i="1"/>
  <c r="G1141" i="1"/>
  <c r="G1164" i="1"/>
  <c r="H1164" i="1"/>
  <c r="G1261" i="1"/>
  <c r="H1261" i="1"/>
  <c r="H1339" i="1"/>
  <c r="G1339" i="1"/>
  <c r="H1385" i="1"/>
  <c r="G1385" i="1"/>
  <c r="H1387" i="1"/>
  <c r="G1387" i="1"/>
  <c r="H1421" i="1"/>
  <c r="G1421" i="1"/>
  <c r="H1513" i="1"/>
  <c r="G1513" i="1"/>
  <c r="G1031" i="1"/>
  <c r="H1040" i="1"/>
  <c r="H1063" i="1"/>
  <c r="G1063" i="1"/>
  <c r="G1078" i="1"/>
  <c r="H1078" i="1"/>
  <c r="G1142" i="1"/>
  <c r="H1142" i="1"/>
  <c r="H1144" i="1"/>
  <c r="G1296" i="1"/>
  <c r="H1296" i="1"/>
  <c r="G1311" i="1"/>
  <c r="H1311" i="1"/>
  <c r="H1342" i="1"/>
  <c r="H1412" i="1"/>
  <c r="G1412" i="1"/>
  <c r="G1448" i="1"/>
  <c r="I1448" i="1" s="1"/>
  <c r="H1573" i="1"/>
  <c r="G1573" i="1"/>
  <c r="G1028" i="1"/>
  <c r="H1036" i="1"/>
  <c r="G1036" i="1"/>
  <c r="G1079" i="1"/>
  <c r="H1079" i="1"/>
  <c r="H1120" i="1"/>
  <c r="G1120" i="1"/>
  <c r="G1127" i="1"/>
  <c r="H1127" i="1"/>
  <c r="H1147" i="1"/>
  <c r="G1147" i="1"/>
  <c r="G1185" i="1"/>
  <c r="H1185" i="1"/>
  <c r="G1188" i="1"/>
  <c r="H1188" i="1"/>
  <c r="G1213" i="1"/>
  <c r="H1213" i="1"/>
  <c r="G1243" i="1"/>
  <c r="H1243" i="1"/>
  <c r="G1290" i="1"/>
  <c r="H1290" i="1"/>
  <c r="G1305" i="1"/>
  <c r="H1305" i="1"/>
  <c r="H1565" i="1"/>
  <c r="G1565" i="1"/>
  <c r="H1030" i="1"/>
  <c r="H1048" i="1"/>
  <c r="H1086" i="1"/>
  <c r="G1091" i="1"/>
  <c r="H1091" i="1"/>
  <c r="G1109" i="1"/>
  <c r="G1134" i="1"/>
  <c r="G1143" i="1"/>
  <c r="G1145" i="1"/>
  <c r="G1155" i="1"/>
  <c r="H1155" i="1"/>
  <c r="G1178" i="1"/>
  <c r="G1182" i="1"/>
  <c r="H1182" i="1"/>
  <c r="G1200" i="1"/>
  <c r="G1218" i="1"/>
  <c r="G1226" i="1"/>
  <c r="G1230" i="1"/>
  <c r="H1230" i="1"/>
  <c r="G1251" i="1"/>
  <c r="H1251" i="1"/>
  <c r="G1259" i="1"/>
  <c r="G1278" i="1"/>
  <c r="H1278" i="1"/>
  <c r="G1286" i="1"/>
  <c r="G1320" i="1"/>
  <c r="H1320" i="1"/>
  <c r="G1323" i="1"/>
  <c r="H1323" i="1"/>
  <c r="G1371" i="1"/>
  <c r="H1371" i="1"/>
  <c r="H1388" i="1"/>
  <c r="G1388" i="1"/>
  <c r="H1405" i="1"/>
  <c r="G1405" i="1"/>
  <c r="H1438" i="1"/>
  <c r="G1438" i="1"/>
  <c r="J1440" i="1"/>
  <c r="H1440" i="1"/>
  <c r="G1440" i="1"/>
  <c r="H1459" i="1"/>
  <c r="J1459" i="1"/>
  <c r="G1459" i="1"/>
  <c r="J1466" i="1"/>
  <c r="H1487" i="1"/>
  <c r="G1487" i="1"/>
  <c r="H1511" i="1"/>
  <c r="G1511" i="1"/>
  <c r="H1539" i="1"/>
  <c r="G1539" i="1"/>
  <c r="E163" i="4"/>
  <c r="D159" i="1" s="1"/>
  <c r="D263" i="4"/>
  <c r="F264" i="4"/>
  <c r="G1332" i="1"/>
  <c r="H1332" i="1"/>
  <c r="G1341" i="1"/>
  <c r="H1341" i="1"/>
  <c r="G1350" i="1"/>
  <c r="H1350" i="1"/>
  <c r="J1443" i="1"/>
  <c r="H1443" i="1"/>
  <c r="J1445" i="1"/>
  <c r="G1445" i="1"/>
  <c r="G1466" i="1"/>
  <c r="H1466" i="1"/>
  <c r="H1501" i="1"/>
  <c r="G1501" i="1"/>
  <c r="H1545" i="1"/>
  <c r="G1545" i="1"/>
  <c r="H1569" i="1"/>
  <c r="G1569" i="1"/>
  <c r="D421" i="4"/>
  <c r="F422" i="4"/>
  <c r="F238" i="5"/>
  <c r="F242" i="5"/>
  <c r="C1219" i="1"/>
  <c r="E258" i="5"/>
  <c r="D1235" i="1" s="1"/>
  <c r="D1236" i="1"/>
  <c r="G1236" i="1" s="1"/>
  <c r="F89" i="6"/>
  <c r="C1383" i="1"/>
  <c r="G1017" i="1"/>
  <c r="G1022" i="1"/>
  <c r="G1030" i="1"/>
  <c r="G1035" i="1"/>
  <c r="G1040" i="1"/>
  <c r="G1048" i="1"/>
  <c r="G1053" i="1"/>
  <c r="G1058" i="1"/>
  <c r="H1070" i="1"/>
  <c r="G1086" i="1"/>
  <c r="G1104" i="1"/>
  <c r="G1106" i="1"/>
  <c r="H1106" i="1"/>
  <c r="H1109" i="1"/>
  <c r="H1134" i="1"/>
  <c r="H1143" i="1"/>
  <c r="G1173" i="1"/>
  <c r="H1173" i="1"/>
  <c r="H1200" i="1"/>
  <c r="H1206" i="1"/>
  <c r="H1218" i="1"/>
  <c r="H1245" i="1"/>
  <c r="G1260" i="1"/>
  <c r="H1260" i="1"/>
  <c r="H1270" i="1"/>
  <c r="H1272" i="1"/>
  <c r="G1287" i="1"/>
  <c r="H1287" i="1"/>
  <c r="H1297" i="1"/>
  <c r="H1312" i="1"/>
  <c r="G1360" i="1"/>
  <c r="J1441" i="1"/>
  <c r="H1441" i="1"/>
  <c r="G1441" i="1"/>
  <c r="H1445" i="1"/>
  <c r="G1447" i="1"/>
  <c r="H1447" i="1"/>
  <c r="G1451" i="1"/>
  <c r="H1451" i="1"/>
  <c r="H1460" i="1"/>
  <c r="G1460" i="1"/>
  <c r="H1473" i="1"/>
  <c r="G1473" i="1"/>
  <c r="I1473" i="1" s="1"/>
  <c r="J1473" i="1"/>
  <c r="H1521" i="1"/>
  <c r="G1521" i="1"/>
  <c r="H1561" i="1"/>
  <c r="G1561" i="1"/>
  <c r="D69" i="5"/>
  <c r="F70" i="5"/>
  <c r="H1021" i="1"/>
  <c r="H1039" i="1"/>
  <c r="H1057" i="1"/>
  <c r="G1076" i="1"/>
  <c r="H1111" i="1"/>
  <c r="H1119" i="1"/>
  <c r="G1133" i="1"/>
  <c r="G1154" i="1"/>
  <c r="G1158" i="1"/>
  <c r="G1181" i="1"/>
  <c r="G1193" i="1"/>
  <c r="G1203" i="1"/>
  <c r="G1205" i="1"/>
  <c r="H1215" i="1"/>
  <c r="G1229" i="1"/>
  <c r="G1233" i="1"/>
  <c r="G1249" i="1"/>
  <c r="G1276" i="1"/>
  <c r="H1302" i="1"/>
  <c r="G1318" i="1"/>
  <c r="G1369" i="1"/>
  <c r="H1402" i="1"/>
  <c r="G1402" i="1"/>
  <c r="H1409" i="1"/>
  <c r="G1409" i="1"/>
  <c r="H1411" i="1"/>
  <c r="G1411" i="1"/>
  <c r="H1415" i="1"/>
  <c r="G1427" i="1"/>
  <c r="H1427" i="1"/>
  <c r="G1443" i="1"/>
  <c r="H1507" i="1"/>
  <c r="G1507" i="1"/>
  <c r="G1515" i="1"/>
  <c r="H1543" i="1"/>
  <c r="G1543" i="1"/>
  <c r="D50" i="4"/>
  <c r="G1239" i="1"/>
  <c r="G1248" i="1"/>
  <c r="G1257" i="1"/>
  <c r="G1266" i="1"/>
  <c r="G1275" i="1"/>
  <c r="G1284" i="1"/>
  <c r="G1293" i="1"/>
  <c r="G1308" i="1"/>
  <c r="G1317" i="1"/>
  <c r="G1328" i="1"/>
  <c r="G1337" i="1"/>
  <c r="G1346" i="1"/>
  <c r="G1359" i="1"/>
  <c r="G1368" i="1"/>
  <c r="H1393" i="1"/>
  <c r="G1393" i="1"/>
  <c r="H1399" i="1"/>
  <c r="G1399" i="1"/>
  <c r="G1418" i="1"/>
  <c r="J1447" i="1"/>
  <c r="H1455" i="1"/>
  <c r="I1455" i="1" s="1"/>
  <c r="J1455" i="1"/>
  <c r="H1495" i="1"/>
  <c r="G1495" i="1"/>
  <c r="H1527" i="1"/>
  <c r="G1527" i="1"/>
  <c r="H1553" i="1"/>
  <c r="G1553" i="1"/>
  <c r="D163" i="4"/>
  <c r="F164" i="4"/>
  <c r="F590" i="4"/>
  <c r="D580" i="4"/>
  <c r="F612" i="4"/>
  <c r="D593" i="4"/>
  <c r="H307" i="9"/>
  <c r="E176" i="5"/>
  <c r="E32" i="9"/>
  <c r="B32" i="9" s="1"/>
  <c r="E68" i="9"/>
  <c r="B68" i="9" s="1"/>
  <c r="E104" i="9"/>
  <c r="B104" i="9" s="1"/>
  <c r="B107" i="9"/>
  <c r="H1384" i="1"/>
  <c r="G1384" i="1"/>
  <c r="H1390" i="1"/>
  <c r="G1390" i="1"/>
  <c r="H1414" i="1"/>
  <c r="G1414" i="1"/>
  <c r="J1444" i="1"/>
  <c r="H1444" i="1"/>
  <c r="I1444" i="1" s="1"/>
  <c r="H1577" i="1"/>
  <c r="G1577" i="1"/>
  <c r="F17" i="4"/>
  <c r="G178" i="9"/>
  <c r="E178" i="9" s="1"/>
  <c r="B178" i="9" s="1"/>
  <c r="D7" i="4"/>
  <c r="D82" i="4"/>
  <c r="F83" i="4"/>
  <c r="D139" i="4"/>
  <c r="F140" i="4"/>
  <c r="D567" i="4"/>
  <c r="F568" i="4"/>
  <c r="F258" i="5"/>
  <c r="C1235" i="1"/>
  <c r="D5" i="6"/>
  <c r="C1300" i="1"/>
  <c r="G1304" i="1"/>
  <c r="G1322" i="1"/>
  <c r="F61" i="6"/>
  <c r="C1355" i="1"/>
  <c r="F107" i="6"/>
  <c r="C1401" i="1"/>
  <c r="G1067" i="1"/>
  <c r="G1085" i="1"/>
  <c r="G1100" i="1"/>
  <c r="G1118" i="1"/>
  <c r="G1136" i="1"/>
  <c r="G1148" i="1"/>
  <c r="G1161" i="1"/>
  <c r="G1170" i="1"/>
  <c r="G1179" i="1"/>
  <c r="G1190" i="1"/>
  <c r="G1199" i="1"/>
  <c r="G1208" i="1"/>
  <c r="G1227" i="1"/>
  <c r="G1238" i="1"/>
  <c r="G1247" i="1"/>
  <c r="G1256" i="1"/>
  <c r="G1265" i="1"/>
  <c r="G1274" i="1"/>
  <c r="G1283" i="1"/>
  <c r="G1292" i="1"/>
  <c r="G1316" i="1"/>
  <c r="G1338" i="1"/>
  <c r="G1347" i="1"/>
  <c r="G1358" i="1"/>
  <c r="G1367" i="1"/>
  <c r="G1376" i="1"/>
  <c r="H1396" i="1"/>
  <c r="G1396" i="1"/>
  <c r="H1403" i="1"/>
  <c r="H1432" i="1"/>
  <c r="G1432" i="1"/>
  <c r="J1448" i="1"/>
  <c r="H1456" i="1"/>
  <c r="I1456" i="1" s="1"/>
  <c r="J1456" i="1"/>
  <c r="J1457" i="1"/>
  <c r="G1467" i="1"/>
  <c r="G1476" i="1"/>
  <c r="I1476" i="1" s="1"/>
  <c r="G1491" i="1"/>
  <c r="H1499" i="1"/>
  <c r="G1499" i="1"/>
  <c r="H1531" i="1"/>
  <c r="G1531" i="1"/>
  <c r="G1567" i="1"/>
  <c r="E567" i="4"/>
  <c r="D561" i="1" s="1"/>
  <c r="D625" i="4"/>
  <c r="F626" i="4"/>
  <c r="G190" i="9"/>
  <c r="E190" i="9" s="1"/>
  <c r="B190" i="9" s="1"/>
  <c r="E5" i="6"/>
  <c r="D114" i="6"/>
  <c r="F115" i="6"/>
  <c r="H1381" i="1"/>
  <c r="G1381" i="1"/>
  <c r="H1420" i="1"/>
  <c r="G1420" i="1"/>
  <c r="H1429" i="1"/>
  <c r="G1429" i="1"/>
  <c r="J1451" i="1"/>
  <c r="J1464" i="1"/>
  <c r="H1472" i="1"/>
  <c r="H1475" i="1"/>
  <c r="J1479" i="1"/>
  <c r="D196" i="4"/>
  <c r="F197" i="4"/>
  <c r="D344" i="4"/>
  <c r="F345" i="4"/>
  <c r="F126" i="5"/>
  <c r="D118" i="5"/>
  <c r="D363" i="4"/>
  <c r="G307" i="9"/>
  <c r="F177" i="5"/>
  <c r="D190" i="5"/>
  <c r="F191" i="5"/>
  <c r="F207" i="5"/>
  <c r="D206" i="5"/>
  <c r="H1378" i="1"/>
  <c r="G1378" i="1"/>
  <c r="H1417" i="1"/>
  <c r="G1417" i="1"/>
  <c r="H1426" i="1"/>
  <c r="G1426" i="1"/>
  <c r="J1449" i="1"/>
  <c r="J1462" i="1"/>
  <c r="J1468" i="1"/>
  <c r="H1471" i="1"/>
  <c r="I1471" i="1" s="1"/>
  <c r="G1472" i="1"/>
  <c r="I1472" i="1" s="1"/>
  <c r="H1474" i="1"/>
  <c r="I1474" i="1" s="1"/>
  <c r="G1475" i="1"/>
  <c r="J1477" i="1"/>
  <c r="E124" i="4"/>
  <c r="D120" i="1" s="1"/>
  <c r="D152" i="4"/>
  <c r="F153" i="4"/>
  <c r="F106" i="5"/>
  <c r="D87" i="5"/>
  <c r="F351" i="4"/>
  <c r="D459" i="4"/>
  <c r="F460" i="4"/>
  <c r="D12" i="5"/>
  <c r="F13" i="5"/>
  <c r="E114" i="6"/>
  <c r="E38" i="7"/>
  <c r="E50" i="9"/>
  <c r="B50" i="9" s="1"/>
  <c r="E86" i="9"/>
  <c r="B86" i="9" s="1"/>
  <c r="E224" i="4"/>
  <c r="D220" i="1" s="1"/>
  <c r="D252" i="4"/>
  <c r="F253" i="4"/>
  <c r="D472" i="4"/>
  <c r="F473" i="4"/>
  <c r="E12" i="5"/>
  <c r="E35" i="6"/>
  <c r="E22" i="7"/>
  <c r="E44" i="9"/>
  <c r="B44" i="9" s="1"/>
  <c r="E80" i="9"/>
  <c r="B80" i="9" s="1"/>
  <c r="E116" i="9"/>
  <c r="B116" i="9" s="1"/>
  <c r="B137" i="9"/>
  <c r="G181" i="9"/>
  <c r="E181" i="9" s="1"/>
  <c r="B181" i="9" s="1"/>
  <c r="F8" i="4"/>
  <c r="D644" i="4"/>
  <c r="F417" i="4"/>
  <c r="E472" i="4"/>
  <c r="D466" i="1" s="1"/>
  <c r="D529" i="4"/>
  <c r="E146" i="5"/>
  <c r="D1124" i="1" s="1"/>
  <c r="F50" i="6"/>
  <c r="D35" i="6"/>
  <c r="E6" i="7"/>
  <c r="E38" i="9"/>
  <c r="B38" i="9" s="1"/>
  <c r="E74" i="9"/>
  <c r="B74" i="9" s="1"/>
  <c r="E110" i="9"/>
  <c r="B110" i="9" s="1"/>
  <c r="G172" i="9"/>
  <c r="E172" i="9" s="1"/>
  <c r="B172" i="9" s="1"/>
  <c r="D42" i="8"/>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I10" i="9"/>
  <c r="B131" i="9"/>
  <c r="G289" i="9"/>
  <c r="H166" i="9"/>
  <c r="G175" i="9"/>
  <c r="E175" i="9" s="1"/>
  <c r="B175" i="9" s="1"/>
  <c r="G184" i="9"/>
  <c r="E184" i="9" s="1"/>
  <c r="B184" i="9" s="1"/>
  <c r="H289" i="9"/>
  <c r="E24" i="9"/>
  <c r="B24" i="9" s="1"/>
  <c r="E30" i="9"/>
  <c r="B30" i="9" s="1"/>
  <c r="E36" i="9"/>
  <c r="B36" i="9" s="1"/>
  <c r="E42" i="9"/>
  <c r="B42" i="9" s="1"/>
  <c r="E48" i="9"/>
  <c r="B48" i="9" s="1"/>
  <c r="E54" i="9"/>
  <c r="B54" i="9" s="1"/>
  <c r="E60" i="9"/>
  <c r="B60" i="9" s="1"/>
  <c r="E66" i="9"/>
  <c r="B66" i="9" s="1"/>
  <c r="E72" i="9"/>
  <c r="B72" i="9" s="1"/>
  <c r="E78" i="9"/>
  <c r="B78" i="9" s="1"/>
  <c r="E84" i="9"/>
  <c r="B84" i="9" s="1"/>
  <c r="E90" i="9"/>
  <c r="B90" i="9" s="1"/>
  <c r="E96" i="9"/>
  <c r="B96" i="9" s="1"/>
  <c r="E102" i="9"/>
  <c r="B102" i="9" s="1"/>
  <c r="E108" i="9"/>
  <c r="B108" i="9" s="1"/>
  <c r="E114" i="9"/>
  <c r="B114" i="9" s="1"/>
  <c r="B125" i="9"/>
  <c r="E127" i="9"/>
  <c r="B127" i="9" s="1"/>
  <c r="E133" i="9"/>
  <c r="B133" i="9" s="1"/>
  <c r="E139" i="9"/>
  <c r="B139" i="9" s="1"/>
  <c r="E145" i="9"/>
  <c r="B145" i="9" s="1"/>
  <c r="B227" i="9"/>
  <c r="B253" i="9"/>
  <c r="B293" i="9"/>
  <c r="B214" i="9"/>
  <c r="B232" i="9"/>
  <c r="B250" i="9"/>
  <c r="B268" i="9"/>
  <c r="F277" i="9"/>
  <c r="B156" i="9"/>
  <c r="B221" i="9"/>
  <c r="B229" i="9"/>
  <c r="B247" i="9"/>
  <c r="B265" i="9"/>
  <c r="G1307" i="1" l="1"/>
  <c r="D237" i="5"/>
  <c r="H23" i="3" s="1"/>
  <c r="G1215" i="1"/>
  <c r="C1222" i="1"/>
  <c r="H1222" i="1" s="1"/>
  <c r="F245" i="5"/>
  <c r="I1467" i="1"/>
  <c r="G1483" i="1"/>
  <c r="G103" i="1"/>
  <c r="H310" i="9"/>
  <c r="D1183" i="1"/>
  <c r="E307" i="9"/>
  <c r="B307" i="9" s="1"/>
  <c r="D43" i="8"/>
  <c r="I35" i="3" s="1"/>
  <c r="E528" i="4"/>
  <c r="D522" i="1" s="1"/>
  <c r="F515" i="4"/>
  <c r="C509" i="1"/>
  <c r="G509" i="1" s="1"/>
  <c r="F484" i="4"/>
  <c r="C478" i="1"/>
  <c r="G478" i="1" s="1"/>
  <c r="D298" i="4"/>
  <c r="C293" i="1" s="1"/>
  <c r="F311" i="4"/>
  <c r="C306" i="1"/>
  <c r="H306" i="1" s="1"/>
  <c r="F299" i="4"/>
  <c r="C294" i="1"/>
  <c r="F215" i="4"/>
  <c r="C211" i="1"/>
  <c r="F133" i="4"/>
  <c r="C129" i="1"/>
  <c r="F124" i="4"/>
  <c r="C120" i="1"/>
  <c r="G120" i="1" s="1"/>
  <c r="H102" i="1"/>
  <c r="F106" i="4"/>
  <c r="G102" i="1"/>
  <c r="G25" i="1"/>
  <c r="I23" i="3"/>
  <c r="D1214" i="1"/>
  <c r="I1441" i="1"/>
  <c r="I1458" i="1"/>
  <c r="F146" i="5"/>
  <c r="C1124" i="1"/>
  <c r="H1124" i="1" s="1"/>
  <c r="H1525" i="1"/>
  <c r="G1525" i="1"/>
  <c r="I1459" i="1"/>
  <c r="G1524" i="1"/>
  <c r="H1524" i="1"/>
  <c r="E420" i="4"/>
  <c r="D414" i="1" s="1"/>
  <c r="F129" i="6"/>
  <c r="C1423" i="1"/>
  <c r="F224" i="4"/>
  <c r="C220" i="1"/>
  <c r="H220" i="1" s="1"/>
  <c r="F134" i="5"/>
  <c r="C1112" i="1"/>
  <c r="E298" i="4"/>
  <c r="F643" i="4"/>
  <c r="C637" i="1"/>
  <c r="F78" i="5"/>
  <c r="C1056" i="1"/>
  <c r="E350" i="4"/>
  <c r="D346" i="1"/>
  <c r="H1481" i="1"/>
  <c r="G1481" i="1"/>
  <c r="B192" i="9"/>
  <c r="G310" i="9"/>
  <c r="F206" i="5"/>
  <c r="C1183" i="1"/>
  <c r="E68" i="5"/>
  <c r="F252" i="4"/>
  <c r="C248" i="1"/>
  <c r="F82" i="4"/>
  <c r="C78" i="1"/>
  <c r="E175" i="5"/>
  <c r="D1152" i="1" s="1"/>
  <c r="I22" i="3"/>
  <c r="D1153" i="1"/>
  <c r="F529" i="4"/>
  <c r="D528" i="4"/>
  <c r="C523" i="1"/>
  <c r="I25" i="3"/>
  <c r="D1329" i="1"/>
  <c r="H120" i="1"/>
  <c r="F50" i="4"/>
  <c r="C46" i="1"/>
  <c r="I1443" i="1"/>
  <c r="I1451" i="1"/>
  <c r="G1219" i="1"/>
  <c r="H1219" i="1"/>
  <c r="D420" i="4"/>
  <c r="F421" i="4"/>
  <c r="C415" i="1"/>
  <c r="I31" i="3"/>
  <c r="D1469" i="1"/>
  <c r="F363" i="4"/>
  <c r="C358" i="1"/>
  <c r="D1408" i="1"/>
  <c r="I27" i="3"/>
  <c r="D141" i="6"/>
  <c r="F5" i="6"/>
  <c r="H24" i="3"/>
  <c r="C1299" i="1"/>
  <c r="D6" i="4"/>
  <c r="F7" i="4"/>
  <c r="C3" i="1"/>
  <c r="F163" i="4"/>
  <c r="C159" i="1"/>
  <c r="H19" i="9"/>
  <c r="E19" i="9" s="1"/>
  <c r="B19" i="9" s="1"/>
  <c r="D1437" i="1"/>
  <c r="E5" i="7"/>
  <c r="E7" i="5"/>
  <c r="D990" i="1"/>
  <c r="G309" i="9"/>
  <c r="E309" i="9" s="1"/>
  <c r="B309" i="9" s="1"/>
  <c r="F190" i="5"/>
  <c r="C1167" i="1"/>
  <c r="F118" i="5"/>
  <c r="C1096" i="1"/>
  <c r="E151" i="4"/>
  <c r="F625" i="4"/>
  <c r="C619" i="1"/>
  <c r="G1355" i="1"/>
  <c r="H1355" i="1"/>
  <c r="G1235" i="1"/>
  <c r="H1235" i="1"/>
  <c r="F593" i="4"/>
  <c r="C587" i="1"/>
  <c r="D68" i="5"/>
  <c r="F69" i="5"/>
  <c r="C1047" i="1"/>
  <c r="I1442" i="1"/>
  <c r="F459" i="4"/>
  <c r="C453" i="1"/>
  <c r="F344" i="4"/>
  <c r="C339" i="1"/>
  <c r="E141" i="6"/>
  <c r="I24" i="3"/>
  <c r="D1299" i="1"/>
  <c r="I34" i="3"/>
  <c r="C1517" i="1"/>
  <c r="I30" i="3"/>
  <c r="D1453" i="1"/>
  <c r="H21" i="9"/>
  <c r="G21" i="9"/>
  <c r="F152" i="4"/>
  <c r="D151" i="4"/>
  <c r="C148" i="1"/>
  <c r="H1401" i="1"/>
  <c r="G1401" i="1"/>
  <c r="G1300" i="1"/>
  <c r="H1300" i="1"/>
  <c r="E165" i="9"/>
  <c r="B165" i="9" s="1"/>
  <c r="D350" i="4"/>
  <c r="F196" i="4"/>
  <c r="C192" i="1"/>
  <c r="F567" i="4"/>
  <c r="C561" i="1"/>
  <c r="E289" i="9"/>
  <c r="B289" i="9" s="1"/>
  <c r="F213" i="9"/>
  <c r="E166" i="9"/>
  <c r="B166" i="9" s="1"/>
  <c r="F35" i="6"/>
  <c r="H25" i="3"/>
  <c r="C1329" i="1"/>
  <c r="F12" i="5"/>
  <c r="D7" i="5"/>
  <c r="C990" i="1"/>
  <c r="F87" i="5"/>
  <c r="C1065" i="1"/>
  <c r="I1447" i="1"/>
  <c r="H1383" i="1"/>
  <c r="G1383" i="1"/>
  <c r="I1466" i="1"/>
  <c r="F263" i="4"/>
  <c r="C259" i="1"/>
  <c r="H1236" i="1"/>
  <c r="G220" i="1"/>
  <c r="F644" i="4"/>
  <c r="C638" i="1"/>
  <c r="F472" i="4"/>
  <c r="C466" i="1"/>
  <c r="D176" i="5"/>
  <c r="F114" i="6"/>
  <c r="H27" i="3"/>
  <c r="C1408" i="1"/>
  <c r="F139" i="4"/>
  <c r="C135" i="1"/>
  <c r="E6" i="4"/>
  <c r="F580" i="4"/>
  <c r="C574" i="1"/>
  <c r="I1460" i="1"/>
  <c r="I1440" i="1"/>
  <c r="C1214" i="1" l="1"/>
  <c r="G1214" i="1" s="1"/>
  <c r="F237" i="5"/>
  <c r="G1222" i="1"/>
  <c r="E310" i="9"/>
  <c r="B310" i="9" s="1"/>
  <c r="G313" i="9"/>
  <c r="E313" i="9" s="1"/>
  <c r="B313" i="9" s="1"/>
  <c r="K1450" i="9"/>
  <c r="C1518" i="1"/>
  <c r="G1518" i="1" s="1"/>
  <c r="H478" i="1"/>
  <c r="G1124" i="1"/>
  <c r="G312" i="9"/>
  <c r="E312" i="9" s="1"/>
  <c r="B312" i="9" s="1"/>
  <c r="H509" i="1"/>
  <c r="E636" i="4"/>
  <c r="D630" i="1" s="1"/>
  <c r="E635" i="4"/>
  <c r="D629" i="1" s="1"/>
  <c r="F298" i="4"/>
  <c r="G306" i="1"/>
  <c r="G294" i="1"/>
  <c r="H294" i="1"/>
  <c r="H211" i="1"/>
  <c r="G211" i="1"/>
  <c r="H129" i="1"/>
  <c r="G129" i="1"/>
  <c r="H637" i="1"/>
  <c r="G637" i="1"/>
  <c r="H1423" i="1"/>
  <c r="G1423" i="1"/>
  <c r="H346" i="1"/>
  <c r="G346" i="1"/>
  <c r="E407" i="4"/>
  <c r="D402" i="1" s="1"/>
  <c r="D293" i="1"/>
  <c r="G293" i="1" s="1"/>
  <c r="D345" i="1"/>
  <c r="E408" i="4"/>
  <c r="D403" i="1" s="1"/>
  <c r="G1112" i="1"/>
  <c r="H1112" i="1"/>
  <c r="H1056" i="1"/>
  <c r="G1056" i="1"/>
  <c r="G638" i="1"/>
  <c r="H638" i="1"/>
  <c r="G990" i="1"/>
  <c r="H990" i="1"/>
  <c r="G1453" i="1"/>
  <c r="H1453" i="1"/>
  <c r="G1167" i="1"/>
  <c r="H1167" i="1"/>
  <c r="F176" i="5"/>
  <c r="D175" i="5"/>
  <c r="H22" i="3"/>
  <c r="C1153" i="1"/>
  <c r="D6" i="5"/>
  <c r="F7" i="5"/>
  <c r="H20" i="3"/>
  <c r="C985" i="1"/>
  <c r="D408" i="4"/>
  <c r="F350" i="4"/>
  <c r="C345" i="1"/>
  <c r="H619" i="1"/>
  <c r="G619" i="1"/>
  <c r="G1299" i="1"/>
  <c r="H1299" i="1"/>
  <c r="D289" i="4"/>
  <c r="D290" i="4" s="1"/>
  <c r="F151" i="4"/>
  <c r="H17" i="3"/>
  <c r="C147" i="1"/>
  <c r="H1517" i="1"/>
  <c r="G1517" i="1"/>
  <c r="H11" i="3"/>
  <c r="I28" i="3"/>
  <c r="D1435" i="1"/>
  <c r="H1047" i="1"/>
  <c r="G1047" i="1"/>
  <c r="D407" i="4"/>
  <c r="H574" i="1"/>
  <c r="G574" i="1"/>
  <c r="G1329" i="1"/>
  <c r="H1329" i="1"/>
  <c r="H561" i="1"/>
  <c r="G561" i="1"/>
  <c r="H339" i="1"/>
  <c r="G339" i="1"/>
  <c r="I17" i="3"/>
  <c r="E289" i="4"/>
  <c r="D147" i="1"/>
  <c r="G415" i="1"/>
  <c r="H415" i="1"/>
  <c r="D1046" i="1"/>
  <c r="I21" i="3"/>
  <c r="H1437" i="1"/>
  <c r="G1437" i="1"/>
  <c r="B213" i="9"/>
  <c r="G148" i="1"/>
  <c r="H148" i="1"/>
  <c r="H248" i="1"/>
  <c r="G248" i="1"/>
  <c r="H159" i="1"/>
  <c r="G159" i="1"/>
  <c r="G358" i="1"/>
  <c r="H358" i="1"/>
  <c r="H1408" i="1"/>
  <c r="G1408" i="1"/>
  <c r="G466" i="1"/>
  <c r="H466" i="1"/>
  <c r="G259" i="1"/>
  <c r="H259" i="1"/>
  <c r="G1065" i="1"/>
  <c r="H1065" i="1"/>
  <c r="E21" i="9"/>
  <c r="F68" i="5"/>
  <c r="H21" i="3"/>
  <c r="C1046" i="1"/>
  <c r="H1096" i="1"/>
  <c r="G1096" i="1"/>
  <c r="E6" i="5"/>
  <c r="I20" i="3"/>
  <c r="D985" i="1"/>
  <c r="H3" i="1"/>
  <c r="G3" i="1"/>
  <c r="H28" i="3"/>
  <c r="C1435" i="1"/>
  <c r="H9" i="3" s="1"/>
  <c r="F141" i="6"/>
  <c r="G1469" i="1"/>
  <c r="H1469" i="1"/>
  <c r="G46" i="1"/>
  <c r="H46" i="1"/>
  <c r="G523" i="1"/>
  <c r="H523" i="1"/>
  <c r="G1183" i="1"/>
  <c r="H1183" i="1"/>
  <c r="H135" i="1"/>
  <c r="G135" i="1"/>
  <c r="D412" i="4"/>
  <c r="F6" i="4"/>
  <c r="H16" i="3"/>
  <c r="C2" i="1"/>
  <c r="I16" i="3"/>
  <c r="E412" i="4"/>
  <c r="D2" i="1"/>
  <c r="G192" i="1"/>
  <c r="H192" i="1"/>
  <c r="H453" i="1"/>
  <c r="G453" i="1"/>
  <c r="H587" i="1"/>
  <c r="G587" i="1"/>
  <c r="D1436" i="1"/>
  <c r="I29" i="3"/>
  <c r="G315" i="9"/>
  <c r="E315" i="9" s="1"/>
  <c r="G317" i="9"/>
  <c r="E317" i="9" s="1"/>
  <c r="D635" i="4"/>
  <c r="F420" i="4"/>
  <c r="C414" i="1"/>
  <c r="D636" i="4"/>
  <c r="F528" i="4"/>
  <c r="C522" i="1"/>
  <c r="H78" i="1"/>
  <c r="G78" i="1"/>
  <c r="H1214" i="1" l="1"/>
  <c r="H1518" i="1"/>
  <c r="E311" i="9"/>
  <c r="I11" i="3" s="1"/>
  <c r="H293" i="1"/>
  <c r="F408" i="4"/>
  <c r="C403" i="1"/>
  <c r="G1436" i="1"/>
  <c r="H1436" i="1"/>
  <c r="C286" i="1"/>
  <c r="E413" i="4"/>
  <c r="E414" i="4" s="1"/>
  <c r="D409" i="1" s="1"/>
  <c r="E291" i="4"/>
  <c r="D287" i="1" s="1"/>
  <c r="D285" i="1"/>
  <c r="G147" i="1"/>
  <c r="H147" i="1"/>
  <c r="H985" i="1"/>
  <c r="G985" i="1"/>
  <c r="F175" i="5"/>
  <c r="C1152" i="1"/>
  <c r="F412" i="4"/>
  <c r="D639" i="4"/>
  <c r="C407" i="1"/>
  <c r="B315" i="9"/>
  <c r="E314" i="9"/>
  <c r="I10" i="3" s="1"/>
  <c r="F407" i="4"/>
  <c r="C402" i="1"/>
  <c r="F636" i="4"/>
  <c r="C630" i="1"/>
  <c r="G1046" i="1"/>
  <c r="H1046" i="1"/>
  <c r="H414" i="1"/>
  <c r="G414" i="1"/>
  <c r="F635" i="4"/>
  <c r="C629" i="1"/>
  <c r="E290" i="4"/>
  <c r="D286" i="1" s="1"/>
  <c r="H1435" i="1"/>
  <c r="G1435" i="1"/>
  <c r="H278" i="9"/>
  <c r="D984" i="1"/>
  <c r="B21" i="9"/>
  <c r="K3" i="9"/>
  <c r="H1153" i="1"/>
  <c r="G1153" i="1"/>
  <c r="H522" i="1"/>
  <c r="G522" i="1"/>
  <c r="B317" i="9"/>
  <c r="E316" i="9"/>
  <c r="I9" i="3" s="1"/>
  <c r="E639" i="4"/>
  <c r="D407" i="1"/>
  <c r="H2" i="1"/>
  <c r="G2" i="1"/>
  <c r="N3" i="9"/>
  <c r="F289" i="4"/>
  <c r="D413" i="4"/>
  <c r="D414" i="4" s="1"/>
  <c r="D291" i="4"/>
  <c r="C285" i="1"/>
  <c r="H345" i="1"/>
  <c r="G345" i="1"/>
  <c r="G278" i="9"/>
  <c r="G284" i="9"/>
  <c r="E284" i="9" s="1"/>
  <c r="B284" i="9" s="1"/>
  <c r="F6" i="5"/>
  <c r="C984" i="1"/>
  <c r="F290" i="4" l="1"/>
  <c r="F639" i="4"/>
  <c r="C633" i="1"/>
  <c r="G286" i="1"/>
  <c r="H286" i="1"/>
  <c r="H285" i="1"/>
  <c r="G285" i="1"/>
  <c r="H402" i="1"/>
  <c r="G402" i="1"/>
  <c r="F291" i="4"/>
  <c r="C287" i="1"/>
  <c r="G1152" i="1"/>
  <c r="H1152" i="1"/>
  <c r="H8" i="3"/>
  <c r="G984" i="1"/>
  <c r="H984" i="1"/>
  <c r="F414" i="4"/>
  <c r="C409" i="1"/>
  <c r="E278" i="9"/>
  <c r="G403" i="1"/>
  <c r="H403" i="1"/>
  <c r="D640" i="4"/>
  <c r="D641" i="4" s="1"/>
  <c r="F413" i="4"/>
  <c r="D415" i="4"/>
  <c r="C408" i="1"/>
  <c r="D633" i="1"/>
  <c r="G629" i="1"/>
  <c r="H629" i="1"/>
  <c r="H630" i="1"/>
  <c r="G630" i="1"/>
  <c r="H407" i="1"/>
  <c r="G407" i="1"/>
  <c r="E640" i="4"/>
  <c r="E641" i="4" s="1"/>
  <c r="E415" i="4"/>
  <c r="D410" i="1" s="1"/>
  <c r="D408" i="1"/>
  <c r="D635" i="1" l="1"/>
  <c r="F641" i="4"/>
  <c r="C635" i="1"/>
  <c r="H287" i="1"/>
  <c r="G287" i="1"/>
  <c r="H408" i="1"/>
  <c r="G408" i="1"/>
  <c r="B278" i="9"/>
  <c r="E277" i="9"/>
  <c r="I8" i="3" s="1"/>
  <c r="H633" i="1"/>
  <c r="G633" i="1"/>
  <c r="M3" i="9"/>
  <c r="F415" i="4"/>
  <c r="C410" i="1"/>
  <c r="G409" i="1"/>
  <c r="H409" i="1"/>
  <c r="E642" i="4"/>
  <c r="D634" i="1"/>
  <c r="D642" i="4"/>
  <c r="F640" i="4"/>
  <c r="C634" i="1"/>
  <c r="H634" i="1" l="1"/>
  <c r="G634" i="1"/>
  <c r="H410" i="1"/>
  <c r="G410" i="1"/>
  <c r="H635" i="1"/>
  <c r="G635" i="1"/>
  <c r="D646" i="4"/>
  <c r="F642" i="4"/>
  <c r="C636" i="1"/>
  <c r="D645" i="4"/>
  <c r="E646" i="4"/>
  <c r="D636" i="1"/>
  <c r="E645" i="4"/>
  <c r="I19" i="3" l="1"/>
  <c r="D640" i="1"/>
  <c r="F645" i="4"/>
  <c r="H18" i="3"/>
  <c r="C639" i="1"/>
  <c r="G276" i="9"/>
  <c r="E276" i="9" s="1"/>
  <c r="B276" i="9" s="1"/>
  <c r="G636" i="1"/>
  <c r="H636" i="1"/>
  <c r="H19" i="3"/>
  <c r="F646" i="4"/>
  <c r="C640" i="1"/>
  <c r="I18" i="3"/>
  <c r="D639" i="1"/>
  <c r="H640" i="1" l="1"/>
  <c r="G640" i="1"/>
  <c r="H639" i="1"/>
  <c r="G639" i="1"/>
  <c r="H7" i="3"/>
  <c r="J3" i="9" l="1"/>
  <c r="L272" i="9" l="1"/>
  <c r="H274" i="9"/>
  <c r="G274" i="9"/>
  <c r="M272" i="9"/>
  <c r="I17" i="9"/>
  <c r="M15" i="9"/>
  <c r="H17" i="9"/>
  <c r="L15" i="9"/>
  <c r="G17" i="9"/>
  <c r="H15" i="9"/>
  <c r="G18" i="9"/>
  <c r="L16" i="9"/>
  <c r="H16" i="9"/>
  <c r="K11" i="9"/>
  <c r="J11" i="9"/>
  <c r="J9" i="9"/>
  <c r="H18" i="9"/>
  <c r="G16" i="9"/>
  <c r="I9" i="9"/>
  <c r="K6" i="9"/>
  <c r="J6" i="9"/>
  <c r="I6" i="9"/>
  <c r="K9" i="9"/>
  <c r="K8" i="9"/>
  <c r="I5" i="9"/>
  <c r="J8" i="9"/>
  <c r="K5" i="9"/>
  <c r="J12" i="9"/>
  <c r="I12" i="9"/>
  <c r="J10" i="9"/>
  <c r="I11" i="9"/>
  <c r="K10" i="9"/>
  <c r="M16" i="9"/>
  <c r="K13" i="9"/>
  <c r="J13" i="9"/>
  <c r="I7" i="9"/>
  <c r="J5" i="9"/>
  <c r="I8" i="9"/>
  <c r="K7" i="9"/>
  <c r="J7" i="9"/>
  <c r="G15" i="9"/>
  <c r="I13" i="9"/>
  <c r="K12" i="9"/>
  <c r="J17" i="9"/>
  <c r="E15" i="9" l="1"/>
  <c r="E7" i="9"/>
  <c r="B7" i="9" s="1"/>
  <c r="E274" i="9"/>
  <c r="B274" i="9" s="1"/>
  <c r="E10" i="9"/>
  <c r="B10" i="9" s="1"/>
  <c r="E13" i="9"/>
  <c r="B13" i="9" s="1"/>
  <c r="E6" i="9"/>
  <c r="B6" i="9" s="1"/>
  <c r="F16" i="9"/>
  <c r="E16" i="9"/>
  <c r="E12" i="9"/>
  <c r="B12" i="9" s="1"/>
  <c r="E18" i="9"/>
  <c r="B18" i="9" s="1"/>
  <c r="E11" i="9"/>
  <c r="B11" i="9" s="1"/>
  <c r="E17" i="9"/>
  <c r="B17" i="9" s="1"/>
  <c r="E8" i="9"/>
  <c r="B8" i="9" s="1"/>
  <c r="F15" i="9"/>
  <c r="E5" i="9"/>
  <c r="E9" i="9"/>
  <c r="B9" i="9" s="1"/>
  <c r="F272" i="9"/>
  <c r="E20" i="9" l="1"/>
  <c r="I7" i="3" s="1"/>
  <c r="F14" i="9"/>
  <c r="B16" i="9"/>
  <c r="E14" i="9"/>
  <c r="B15" i="9"/>
  <c r="B272" i="9"/>
  <c r="F20" i="9"/>
  <c r="B5" i="9"/>
  <c r="E4" i="9"/>
  <c r="F3" i="9" l="1"/>
  <c r="E3" i="9"/>
</calcChain>
</file>

<file path=xl/sharedStrings.xml><?xml version="1.0" encoding="utf-8"?>
<sst xmlns="http://schemas.openxmlformats.org/spreadsheetml/2006/main" count="4353" uniqueCount="3420">
  <si>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</si>
  <si>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</si>
  <si>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</si>
  <si>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</si>
  <si>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</si>
  <si>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</si>
  <si>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</si>
  <si>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</si>
  <si>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</si>
  <si>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</si>
  <si>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</si>
  <si>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</si>
  <si>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</si>
  <si>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</si>
  <si>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</si>
  <si>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</si>
  <si>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</si>
  <si>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</si>
  <si>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</si>
  <si>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</si>
  <si>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</si>
  <si>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</si>
  <si>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</si>
  <si>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</si>
  <si>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</si>
  <si>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</si>
  <si>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</si>
  <si>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</si>
  <si>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</si>
  <si>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</si>
  <si>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</si>
  <si>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</si>
  <si>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</si>
  <si>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</si>
  <si>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12</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</si>
  <si>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</si>
  <si>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</si>
  <si>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</si>
  <si>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</si>
  <si>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</si>
  <si>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</si>
  <si>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</si>
  <si>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</si>
  <si>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</si>
  <si>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</si>
  <si>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</si>
  <si>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</si>
  <si>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</si>
  <si>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</si>
  <si>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</si>
  <si>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</si>
  <si>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</si>
  <si>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</si>
  <si>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</si>
  <si>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</si>
  <si>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</si>
  <si>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</si>
  <si>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</si>
  <si>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</si>
  <si>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</si>
  <si>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</si>
  <si>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</si>
  <si>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</si>
  <si>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</si>
  <si>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</si>
  <si>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</si>
  <si>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</si>
  <si>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</si>
  <si>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</si>
  <si>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</si>
  <si>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</si>
  <si>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</si>
  <si>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</si>
  <si>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</si>
  <si>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</si>
  <si>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</si>
  <si>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</si>
  <si>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</si>
  <si>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</si>
  <si>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</si>
  <si>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</si>
  <si>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</si>
  <si>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</si>
  <si>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</si>
  <si>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</si>
  <si>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</si>
  <si>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</si>
  <si>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</si>
  <si>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</si>
  <si>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</si>
  <si>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</si>
  <si>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</si>
  <si>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</si>
  <si>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</si>
  <si>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</si>
  <si>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</si>
  <si>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</si>
  <si>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</si>
  <si>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</si>
  <si>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</si>
  <si>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</si>
  <si>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</si>
  <si>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</si>
  <si>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</si>
  <si>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</si>
  <si>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</si>
  <si>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</si>
  <si>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</si>
  <si>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</si>
  <si>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</si>
  <si>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</si>
  <si>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</si>
  <si>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</si>
  <si>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</si>
  <si>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</si>
  <si>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</si>
  <si>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</si>
  <si>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</si>
  <si>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</si>
  <si>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</si>
  <si>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</si>
  <si>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</si>
  <si>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</si>
  <si>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</si>
  <si>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</si>
  <si>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</si>
  <si>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</si>
  <si>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</si>
  <si>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</si>
  <si>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</si>
  <si>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</si>
  <si>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</si>
  <si>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</si>
  <si>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</si>
  <si>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</si>
  <si>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</si>
  <si>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</si>
  <si>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</si>
  <si>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</si>
  <si>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</si>
  <si>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</si>
  <si>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</si>
  <si>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</si>
  <si>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</si>
  <si>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</si>
  <si>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</si>
  <si>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</si>
  <si>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</si>
  <si>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</si>
  <si>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</si>
  <si>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</si>
  <si>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</si>
  <si>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</si>
  <si>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</si>
  <si>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</si>
  <si>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</si>
  <si>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</si>
  <si>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</si>
  <si>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</si>
  <si>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</si>
  <si>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</si>
  <si>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</si>
  <si>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</si>
  <si>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</si>
  <si>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</si>
  <si>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</si>
  <si>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</si>
  <si>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</si>
  <si>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</si>
  <si>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</si>
  <si>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</si>
  <si>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</si>
  <si>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</si>
  <si>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</si>
  <si>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</si>
  <si>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</si>
  <si>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</si>
  <si>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</si>
  <si>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</si>
  <si>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</si>
  <si>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</si>
  <si>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</si>
  <si>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</si>
  <si>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</si>
  <si>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</si>
  <si>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</si>
  <si>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</si>
  <si>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</si>
  <si>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</si>
  <si>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</si>
  <si>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</si>
  <si>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</si>
  <si>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</si>
  <si>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</si>
  <si>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</si>
  <si>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</si>
  <si>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</si>
  <si>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</si>
  <si>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</si>
  <si>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</si>
  <si>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</si>
  <si>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</si>
  <si>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</si>
  <si>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</si>
  <si>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</si>
  <si>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</si>
  <si>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</si>
  <si>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</si>
  <si>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</si>
  <si>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</si>
  <si>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</si>
  <si>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</si>
  <si>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</si>
  <si>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</si>
  <si>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</si>
  <si>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</si>
  <si>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</si>
  <si>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</si>
  <si>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</si>
  <si>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</si>
  <si>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</si>
  <si>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</si>
  <si>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</si>
  <si>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</si>
  <si>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</si>
  <si>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</si>
  <si>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</si>
  <si>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</si>
  <si>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</si>
  <si>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</si>
  <si>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</si>
  <si>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</si>
  <si>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</si>
  <si>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</si>
  <si>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</si>
  <si>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</si>
  <si>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</si>
  <si>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</si>
  <si>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</si>
  <si>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</si>
  <si>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</si>
  <si>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</si>
  <si>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</si>
  <si>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</si>
  <si>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</si>
  <si>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</si>
  <si>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</si>
  <si>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</si>
  <si>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</si>
  <si>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</si>
  <si>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</si>
  <si>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</si>
  <si>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</si>
  <si>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</si>
  <si>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</si>
  <si>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</si>
  <si>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</si>
  <si>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</si>
  <si>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</si>
  <si>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</si>
  <si>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</si>
  <si>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</si>
  <si>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</si>
  <si>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</si>
  <si>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</si>
  <si>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</si>
  <si>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</si>
  <si>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</si>
  <si>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</si>
  <si>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</si>
  <si>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</si>
  <si>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</si>
  <si>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</si>
  <si>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</si>
  <si>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</si>
  <si>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</si>
  <si>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</si>
  <si>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</si>
  <si>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</si>
  <si>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</si>
  <si>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</si>
  <si>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</si>
  <si>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</si>
  <si>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</si>
  <si>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</si>
  <si>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</si>
  <si>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</si>
  <si>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</si>
  <si>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</si>
  <si>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</si>
  <si>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</si>
  <si>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</si>
  <si>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</si>
  <si>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</si>
  <si>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</si>
  <si>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</si>
  <si>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</si>
  <si>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</si>
  <si>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</si>
  <si>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</si>
  <si>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</si>
  <si>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</si>
  <si>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</si>
  <si>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</si>
  <si>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</si>
  <si>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</si>
  <si>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</si>
  <si>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</si>
  <si>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</si>
  <si>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</si>
  <si>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</si>
  <si>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</si>
  <si>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</si>
  <si>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</si>
  <si>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</si>
  <si>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</si>
  <si>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</si>
  <si>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</si>
  <si>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</si>
  <si>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</si>
  <si>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</si>
  <si>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</si>
  <si>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</si>
  <si>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</si>
  <si>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</si>
  <si>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</si>
  <si>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</si>
  <si>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</si>
  <si>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</si>
  <si>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</si>
  <si>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</si>
  <si>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</si>
  <si>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</si>
  <si>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</si>
  <si>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</si>
  <si>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</si>
  <si>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</si>
  <si>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</si>
  <si>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</si>
  <si>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</si>
  <si>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</si>
  <si>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</si>
  <si>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</si>
  <si>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</si>
  <si>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</si>
  <si>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</si>
  <si>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</si>
  <si>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</si>
  <si>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</si>
  <si>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</si>
  <si>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</si>
  <si>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</si>
  <si>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</si>
  <si>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</si>
  <si>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</si>
  <si>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</si>
  <si>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</si>
  <si>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</si>
  <si>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</si>
  <si>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</si>
  <si>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</si>
  <si>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</si>
  <si>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</si>
  <si>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</si>
  <si>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</si>
  <si>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</si>
  <si>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</si>
  <si>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</si>
  <si>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</si>
  <si>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</si>
  <si>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</si>
  <si>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</si>
  <si>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</si>
  <si>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</si>
  <si>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</si>
  <si>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</si>
  <si>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</si>
  <si>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</si>
  <si>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</si>
  <si>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</si>
  <si>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</si>
  <si>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</si>
  <si>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</si>
  <si>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</si>
  <si>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</si>
  <si>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</si>
  <si>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</si>
  <si>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</si>
  <si>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</si>
  <si>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</si>
  <si>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</si>
  <si>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</si>
  <si>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</si>
  <si>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</si>
  <si>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</si>
  <si>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</si>
  <si>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</si>
  <si>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</si>
  <si>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</si>
  <si>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</si>
  <si>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</si>
  <si>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</si>
  <si>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</si>
  <si>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</si>
  <si>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</si>
  <si>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</si>
  <si>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</si>
  <si>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</si>
  <si>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</si>
  <si>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</si>
  <si>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</si>
  <si>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</si>
  <si>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</si>
  <si>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</si>
  <si>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</si>
  <si>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</si>
  <si>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</si>
  <si>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</si>
  <si>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</si>
  <si>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</si>
  <si>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</si>
  <si>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</si>
  <si>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</si>
  <si>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</si>
  <si>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</si>
  <si>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</si>
  <si>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</si>
  <si>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</si>
  <si>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</si>
  <si>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</si>
  <si>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</si>
  <si>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</si>
  <si>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</si>
  <si>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</si>
  <si>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</si>
  <si>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</si>
  <si>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</si>
  <si>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</si>
  <si>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</si>
  <si>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</si>
  <si>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</si>
  <si>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</si>
  <si>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</si>
  <si>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</si>
  <si>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</si>
  <si>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</si>
  <si>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</si>
  <si>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</si>
  <si>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</si>
  <si>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</si>
  <si>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</si>
  <si>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</si>
  <si>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</si>
  <si>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</si>
  <si>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</si>
  <si>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</si>
  <si>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</si>
  <si>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</si>
  <si>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</si>
  <si>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</si>
  <si>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</si>
  <si>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</si>
  <si>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</si>
  <si>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</si>
  <si>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</si>
  <si>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</si>
  <si>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</si>
  <si>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</si>
  <si>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</si>
  <si>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</si>
  <si>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</si>
  <si>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</si>
  <si>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</si>
  <si>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</si>
  <si>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</si>
  <si>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</si>
  <si>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</si>
  <si>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</si>
  <si>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</si>
  <si>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</si>
  <si>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</si>
  <si>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</si>
  <si>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</si>
  <si>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</si>
  <si>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</si>
  <si>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</si>
  <si>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</si>
  <si>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</si>
  <si>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</si>
  <si>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</si>
  <si>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</si>
  <si>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</si>
  <si>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</si>
  <si>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</si>
  <si>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</si>
  <si>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</si>
  <si>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</si>
  <si>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</si>
  <si>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</si>
  <si>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</si>
  <si>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</si>
  <si>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</si>
  <si>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</si>
  <si>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</si>
  <si>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</si>
  <si>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</si>
  <si>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</si>
  <si>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</si>
  <si>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</si>
  <si>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</si>
  <si>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</si>
  <si>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</si>
  <si>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</si>
  <si>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</si>
  <si>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</si>
  <si>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</si>
  <si>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</si>
  <si>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</si>
  <si>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</si>
  <si>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</si>
  <si>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</si>
  <si>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</si>
  <si>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</si>
  <si>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</si>
  <si>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</si>
  <si>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</si>
  <si>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</si>
  <si>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</si>
  <si>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</si>
  <si>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</si>
  <si>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</si>
  <si>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</si>
  <si>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</si>
  <si>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</si>
  <si>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</si>
  <si>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</si>
  <si>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</si>
  <si>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</si>
  <si>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</si>
  <si>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</si>
  <si>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</si>
  <si>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</si>
  <si>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</si>
  <si>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</si>
  <si>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</si>
  <si>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</si>
  <si>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</si>
  <si>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</si>
  <si>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</si>
  <si>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</si>
  <si>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</si>
  <si>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</si>
  <si>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</si>
  <si>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</si>
  <si>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</si>
  <si>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</si>
  <si>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</si>
  <si>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</si>
  <si>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</si>
  <si>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</si>
  <si>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</si>
  <si>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</si>
  <si>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</si>
  <si>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</si>
  <si>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</si>
  <si>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</si>
  <si>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</si>
  <si>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</si>
  <si>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</si>
  <si>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</si>
  <si>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</si>
  <si>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</si>
  <si>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</si>
  <si>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</si>
  <si>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</si>
  <si>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</si>
  <si>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</si>
  <si>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</si>
  <si>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</si>
  <si>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</si>
  <si>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</si>
  <si>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</si>
  <si>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</si>
  <si>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</si>
  <si>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</si>
  <si>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</si>
  <si>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</si>
  <si>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</si>
  <si>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</si>
  <si>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</si>
  <si>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</si>
  <si>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</si>
  <si>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</si>
  <si>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</si>
  <si>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</si>
  <si>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</si>
  <si>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</si>
  <si>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</si>
  <si>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</si>
  <si>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</si>
  <si>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</si>
  <si>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</si>
  <si>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</si>
  <si>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</si>
  <si>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</si>
  <si>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</si>
  <si>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</si>
  <si>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</si>
  <si>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</si>
  <si>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</si>
  <si>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</si>
  <si>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</si>
  <si>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</si>
  <si>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</si>
  <si>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</si>
  <si>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</si>
  <si>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</si>
  <si>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</si>
  <si>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</si>
  <si>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</si>
  <si>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</si>
  <si>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</si>
  <si>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</si>
  <si>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</si>
  <si>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</si>
  <si>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</si>
  <si>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</si>
  <si>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</si>
  <si>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</si>
  <si>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</si>
  <si>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</si>
  <si>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</si>
  <si>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</si>
  <si>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</si>
  <si>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</si>
  <si>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</si>
  <si>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</si>
  <si>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</si>
  <si>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</si>
  <si>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</si>
  <si>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</si>
  <si>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</si>
  <si>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</si>
  <si>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</si>
  <si>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</si>
  <si>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</si>
  <si>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</si>
  <si>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</si>
  <si>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</si>
  <si>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</si>
  <si>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</si>
  <si>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</si>
  <si>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</si>
  <si>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</si>
  <si>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</si>
  <si>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</si>
  <si>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</si>
  <si>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</si>
  <si>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</si>
  <si>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</si>
  <si>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</si>
  <si>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</si>
  <si>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</si>
  <si>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</si>
  <si>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</si>
  <si>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</si>
  <si>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</si>
  <si>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</si>
  <si>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</si>
  <si>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</si>
  <si>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</si>
  <si>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</si>
  <si>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</si>
  <si>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</si>
  <si>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</si>
  <si>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</si>
  <si>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</si>
  <si>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</si>
  <si>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</si>
  <si>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</si>
  <si>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</si>
  <si>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</si>
  <si>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</si>
  <si>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</si>
  <si>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</si>
  <si>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</si>
  <si>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</si>
  <si>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</si>
  <si>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</si>
  <si>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</si>
  <si>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</si>
  <si>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</si>
  <si>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</si>
  <si>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</si>
  <si>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</si>
  <si>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</si>
  <si>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</si>
  <si>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</si>
  <si>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</si>
  <si>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</si>
  <si>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</si>
  <si>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</si>
  <si>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</si>
  <si>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</si>
  <si>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</si>
  <si>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</si>
  <si>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</si>
  <si>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</si>
  <si>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</si>
  <si>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</si>
  <si>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</si>
  <si>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</si>
  <si>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</si>
  <si>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</si>
  <si>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</si>
  <si>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</si>
  <si>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</si>
  <si>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</si>
  <si>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</si>
  <si>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</si>
  <si>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</si>
  <si>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</si>
  <si>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</si>
  <si>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</si>
  <si>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</si>
  <si>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</si>
  <si>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</si>
  <si>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</si>
  <si>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</si>
  <si>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</si>
  <si>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</si>
  <si>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</si>
  <si>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</si>
  <si>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</si>
  <si>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</si>
  <si>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</si>
  <si>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</si>
  <si>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</si>
  <si>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</si>
  <si>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</si>
  <si>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</si>
  <si>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</si>
  <si>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</si>
  <si>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</si>
  <si>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</si>
  <si>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</si>
  <si>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</si>
  <si>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</si>
  <si>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</si>
  <si>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</si>
  <si>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</si>
  <si>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</si>
  <si>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</si>
  <si>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</si>
  <si>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</si>
  <si>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</si>
  <si>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</si>
  <si>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</si>
  <si>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</si>
  <si>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</si>
  <si>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</si>
  <si>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</si>
  <si>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</si>
  <si>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</si>
  <si>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</si>
  <si>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</si>
  <si>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</si>
  <si>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</si>
  <si>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</si>
  <si>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</si>
  <si>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</si>
  <si>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</si>
  <si>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</si>
  <si>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</si>
  <si>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</si>
  <si>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</si>
  <si>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</si>
  <si>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</si>
  <si>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</si>
  <si>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</si>
  <si>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</si>
  <si>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</si>
  <si>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</si>
  <si>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</si>
  <si>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</si>
  <si>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</si>
  <si>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</si>
  <si>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</si>
  <si>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</si>
  <si>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</si>
  <si>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</si>
  <si>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</si>
  <si>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</si>
  <si>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</si>
  <si>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</si>
  <si>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</si>
  <si>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</si>
  <si>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</si>
  <si>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</si>
  <si>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</si>
  <si>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</si>
  <si>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</si>
  <si>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</si>
  <si>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</si>
  <si>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</si>
  <si>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</si>
  <si>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</si>
  <si>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</si>
  <si>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</si>
  <si>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</si>
  <si>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</si>
  <si>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</si>
  <si>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</si>
  <si>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</si>
  <si>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</si>
  <si>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</si>
  <si>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</si>
  <si>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</si>
  <si>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</si>
  <si>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</si>
  <si>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</si>
  <si>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</si>
  <si>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</si>
  <si>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</si>
  <si>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</si>
  <si>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</si>
  <si>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</si>
  <si>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</si>
  <si>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</si>
  <si>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</si>
  <si>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</si>
  <si>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</si>
  <si>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</si>
  <si>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</si>
  <si>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</si>
  <si>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</si>
  <si>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</si>
  <si>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</si>
  <si>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</si>
  <si>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</si>
  <si>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</si>
  <si>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</si>
  <si>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</si>
  <si>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</si>
  <si>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</si>
  <si>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</si>
  <si>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</si>
  <si>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</si>
  <si>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</si>
  <si>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</si>
  <si>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</si>
  <si>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</si>
  <si>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</si>
  <si>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</si>
  <si>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</si>
  <si>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</si>
  <si>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</si>
  <si>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</si>
  <si>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</si>
  <si>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</si>
  <si>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</si>
  <si>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</si>
  <si>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</si>
  <si>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</si>
  <si>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</si>
  <si>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</si>
  <si>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</si>
  <si>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</si>
  <si>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</si>
  <si>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</si>
  <si>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</si>
  <si>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</si>
  <si>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</si>
  <si>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</si>
  <si>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</si>
  <si>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</si>
  <si>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</si>
  <si>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</si>
  <si>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</si>
  <si>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</si>
  <si>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</si>
  <si>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</si>
  <si>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</si>
  <si>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</si>
  <si>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</si>
  <si>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</si>
  <si>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</si>
  <si>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</si>
  <si>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</si>
  <si>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</si>
  <si>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</si>
  <si>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</si>
  <si>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</si>
  <si>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</si>
  <si>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</si>
  <si>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</si>
  <si>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</si>
  <si>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</si>
  <si>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</si>
  <si>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</si>
  <si>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</si>
  <si>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</si>
  <si>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</si>
  <si>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</si>
  <si>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</si>
  <si>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</si>
  <si>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</si>
  <si>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</si>
  <si>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</si>
  <si>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</si>
  <si>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</si>
  <si>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</si>
  <si>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</si>
  <si>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</si>
  <si>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</si>
  <si>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</si>
  <si>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</si>
  <si>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</si>
  <si>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</si>
  <si>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</si>
  <si>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</si>
  <si>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</si>
  <si>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</si>
  <si>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</si>
  <si>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</si>
  <si>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</si>
  <si>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</si>
  <si>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</si>
  <si>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</si>
  <si>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</si>
  <si>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</si>
  <si>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</si>
  <si>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</si>
  <si>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</si>
  <si>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</si>
  <si>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</si>
  <si>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</si>
  <si>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</si>
  <si>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</si>
  <si>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</si>
  <si>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</si>
  <si>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</si>
  <si>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</si>
  <si>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</si>
  <si>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</si>
  <si>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</si>
  <si>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</si>
  <si>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</si>
  <si>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</si>
  <si>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</si>
  <si>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</si>
  <si>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</si>
  <si>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</si>
  <si>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</si>
  <si>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</si>
  <si>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</si>
  <si>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</si>
  <si>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</si>
  <si>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</si>
  <si>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</si>
  <si>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</si>
  <si>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</si>
  <si>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</si>
  <si>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</si>
  <si>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</si>
  <si>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</si>
  <si>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</si>
  <si>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</si>
  <si>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</si>
  <si>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</si>
  <si>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</si>
  <si>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</si>
  <si>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</si>
  <si>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</si>
  <si>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</si>
  <si>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</si>
  <si>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</si>
  <si>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</si>
  <si>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</si>
  <si>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</si>
  <si>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</si>
  <si>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</si>
  <si>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</si>
  <si>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</si>
  <si>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</si>
  <si>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</si>
  <si>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</si>
  <si>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</si>
  <si>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</si>
  <si>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</si>
  <si>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</si>
  <si>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</si>
  <si>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</si>
  <si>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</si>
  <si>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</si>
  <si>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</si>
  <si>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</si>
  <si>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</si>
  <si>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</si>
  <si>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</si>
  <si>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</si>
  <si>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</si>
  <si>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</si>
  <si>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</si>
  <si>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</si>
  <si>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</si>
  <si>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</si>
  <si>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</si>
  <si>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</si>
  <si>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</si>
  <si>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</si>
  <si>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</si>
  <si>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</si>
  <si>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</si>
  <si>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</si>
  <si>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</si>
  <si>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</si>
  <si>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</si>
  <si>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</si>
  <si>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</si>
  <si>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</si>
  <si>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</si>
  <si>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</si>
  <si>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</si>
  <si>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</si>
  <si>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</si>
  <si>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</si>
  <si>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</si>
  <si>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</si>
  <si>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</si>
  <si>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</si>
  <si>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</si>
  <si>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</si>
  <si>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</si>
  <si>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</si>
  <si>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</si>
  <si>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</si>
  <si>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</si>
  <si>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</si>
  <si>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</si>
  <si>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</si>
  <si>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</si>
  <si>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</si>
  <si>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</si>
  <si>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</si>
  <si>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</si>
  <si>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</si>
  <si>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</si>
  <si>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</si>
  <si>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</si>
  <si>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</si>
  <si>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</si>
  <si>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</si>
  <si>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</si>
  <si>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</si>
  <si>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</si>
  <si>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</si>
  <si>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</si>
  <si>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</si>
  <si>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</si>
  <si>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</si>
  <si>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</si>
  <si>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</si>
  <si>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</si>
  <si>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</si>
  <si>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</si>
  <si>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</si>
  <si>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</si>
  <si>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</si>
  <si>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</si>
  <si>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</si>
  <si>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</si>
  <si>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</si>
  <si>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</si>
  <si>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</si>
  <si>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</si>
  <si>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</si>
  <si>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</si>
  <si>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</si>
  <si>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</si>
  <si>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</si>
  <si>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</si>
  <si>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</si>
  <si>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</si>
  <si>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</si>
  <si>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</si>
  <si>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</si>
  <si>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</si>
  <si>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</si>
  <si>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</si>
  <si>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</si>
  <si>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</si>
  <si>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</si>
  <si>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</si>
  <si>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</si>
  <si>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</si>
  <si>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</si>
  <si>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</si>
  <si>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</si>
  <si>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</si>
  <si>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</si>
  <si>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</si>
  <si>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</si>
  <si>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</si>
  <si>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</si>
  <si>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</si>
  <si>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</si>
  <si>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</si>
  <si>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</si>
  <si>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</si>
  <si>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</si>
  <si>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</si>
  <si>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</si>
  <si>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</si>
  <si>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</si>
  <si>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</si>
  <si>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</si>
  <si>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</si>
  <si>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</si>
  <si>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</si>
  <si>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</si>
  <si>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</si>
  <si>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</si>
  <si>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</si>
  <si>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</si>
  <si>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</si>
  <si>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</si>
  <si>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</si>
  <si>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</si>
  <si>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</si>
  <si>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</si>
  <si>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</si>
  <si>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</si>
  <si>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</si>
  <si>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</si>
  <si>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</si>
  <si>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</si>
  <si>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</si>
  <si>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</si>
  <si>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</si>
  <si>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</si>
  <si>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</si>
  <si>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</si>
  <si>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</si>
  <si>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</si>
  <si>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</si>
  <si>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</si>
  <si>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</si>
  <si>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</si>
  <si>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</si>
  <si>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</si>
  <si>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</si>
  <si>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</si>
  <si>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</si>
  <si>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</si>
  <si>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</si>
  <si>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</si>
  <si>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</si>
  <si>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</si>
  <si>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</si>
  <si>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</si>
  <si>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</si>
  <si>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</si>
  <si>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</si>
  <si>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</si>
  <si>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</si>
  <si>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</si>
  <si>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</si>
  <si>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</si>
  <si>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</si>
  <si>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</si>
  <si>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</si>
  <si>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</si>
  <si>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</si>
  <si>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</si>
  <si>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</si>
  <si>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</si>
  <si>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</si>
  <si>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</si>
  <si>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</si>
  <si>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</si>
  <si>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</si>
  <si>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</si>
  <si>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</si>
  <si>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</si>
  <si>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</si>
  <si>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</si>
  <si>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</si>
  <si>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</si>
  <si>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</si>
  <si>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</si>
  <si>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</si>
  <si>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</si>
  <si>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</si>
  <si>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</si>
  <si>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</si>
  <si>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</si>
  <si>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</si>
  <si>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</si>
  <si>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</si>
  <si>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</si>
  <si>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</si>
  <si>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</si>
  <si>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</si>
  <si>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</si>
  <si>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</si>
  <si>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</si>
  <si>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</si>
  <si>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</si>
  <si>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</si>
  <si>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</si>
  <si>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</si>
  <si>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</si>
  <si>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</si>
  <si>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</si>
  <si>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</si>
  <si>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</si>
  <si>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</si>
  <si>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</si>
  <si>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</si>
  <si>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</si>
  <si>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</si>
  <si>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</si>
  <si>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</si>
  <si>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</si>
  <si>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</si>
  <si>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</si>
  <si>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</si>
  <si>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</si>
  <si>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</si>
  <si>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</si>
  <si>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</si>
  <si>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</si>
  <si>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</si>
  <si>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</si>
  <si>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</si>
  <si>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</si>
  <si>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</si>
  <si>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</si>
  <si>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</si>
  <si>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</si>
  <si>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</si>
  <si>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</si>
  <si>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</si>
  <si>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</si>
  <si>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</si>
  <si>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</si>
  <si>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</si>
  <si>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</si>
  <si>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</si>
  <si>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</si>
  <si>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</si>
  <si>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</si>
  <si>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</si>
  <si>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</si>
  <si>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</si>
  <si>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</si>
  <si>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</si>
  <si>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</si>
  <si>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</si>
  <si>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</si>
  <si>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</si>
  <si>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</si>
  <si>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</si>
  <si>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</si>
  <si>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</si>
  <si>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</si>
  <si>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</si>
  <si>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</si>
  <si>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</si>
  <si>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</si>
  <si>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</si>
  <si>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</si>
  <si>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</si>
  <si>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</si>
  <si>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</si>
  <si>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</si>
  <si>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</si>
  <si>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</si>
  <si>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</si>
  <si>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</si>
  <si>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</si>
  <si>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</si>
  <si>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</si>
  <si>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</si>
  <si>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</si>
  <si>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</si>
  <si>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</si>
  <si>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</si>
  <si>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</si>
  <si>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</si>
  <si>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</si>
  <si>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</si>
  <si>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</si>
  <si>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</si>
  <si>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</si>
  <si>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</si>
  <si>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</si>
  <si>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</si>
  <si>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</si>
  <si>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</si>
  <si>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</si>
  <si>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</si>
  <si>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</si>
  <si>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</si>
  <si>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</si>
  <si>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</si>
  <si>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</si>
  <si>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</si>
  <si>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</si>
  <si>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</si>
  <si>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</si>
  <si>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</si>
  <si>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</si>
  <si>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</si>
  <si>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</si>
  <si>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</si>
  <si>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</si>
  <si>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</si>
  <si>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</si>
  <si>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</si>
  <si>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</si>
  <si>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</si>
  <si>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</si>
  <si>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</si>
  <si>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</si>
  <si>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</si>
  <si>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</si>
  <si>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</si>
  <si>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</si>
  <si>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</si>
  <si>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</si>
  <si>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</si>
  <si>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</si>
  <si>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</si>
  <si>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</si>
  <si>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</si>
  <si>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</si>
  <si>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</si>
  <si>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</si>
  <si>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</si>
  <si>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</si>
  <si>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</si>
  <si>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</si>
  <si>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</si>
  <si>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</si>
  <si>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</si>
  <si>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</si>
  <si>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</si>
  <si>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</si>
  <si>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</si>
  <si>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</si>
  <si>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</si>
  <si>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</si>
  <si>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</si>
  <si>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</si>
  <si>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</si>
  <si>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</si>
  <si>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</si>
  <si>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</si>
  <si>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</si>
  <si>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</si>
  <si>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</si>
  <si>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</si>
  <si>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</si>
  <si>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</si>
  <si>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</si>
  <si>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</si>
  <si>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</si>
  <si>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</si>
  <si>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</si>
  <si>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</si>
  <si>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</si>
  <si>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</si>
  <si>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</si>
  <si>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</si>
  <si>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</si>
  <si>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</si>
  <si>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</si>
  <si>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</si>
  <si>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</si>
  <si>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</si>
  <si>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</si>
  <si>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</si>
  <si>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</si>
  <si>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</si>
  <si>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</si>
  <si>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</si>
  <si>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</si>
  <si>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</si>
  <si>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</si>
  <si>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</si>
  <si>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</si>
  <si>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</si>
  <si>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</si>
  <si>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</si>
  <si>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</si>
  <si>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</si>
  <si>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</si>
  <si>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</si>
  <si>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</si>
  <si>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</si>
  <si>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</si>
  <si>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</si>
  <si>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</si>
  <si>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</si>
  <si>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</si>
  <si>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</si>
  <si>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</si>
  <si>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</si>
  <si>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</si>
  <si>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</si>
  <si>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</si>
  <si>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</si>
  <si>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</si>
  <si>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</si>
  <si>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</si>
  <si>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</si>
  <si>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</si>
  <si>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</si>
  <si>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</si>
  <si>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</si>
  <si>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</si>
  <si>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</si>
  <si>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</si>
  <si>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</si>
  <si>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</si>
  <si>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</si>
  <si>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</si>
  <si>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</si>
  <si>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</si>
  <si>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</si>
  <si>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</si>
  <si>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</si>
  <si>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</si>
  <si>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</si>
  <si>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</si>
  <si>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</si>
  <si>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</si>
  <si>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</si>
  <si>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</si>
  <si>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</si>
  <si>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</si>
  <si>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</si>
  <si>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</si>
  <si>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</si>
  <si>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</si>
  <si>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</si>
  <si>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</si>
  <si>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</si>
  <si>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</si>
  <si>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</si>
  <si>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</si>
  <si>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</si>
  <si>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</si>
  <si>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</si>
  <si>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</si>
  <si>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</si>
  <si>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</si>
  <si>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</si>
  <si>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</si>
  <si>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</si>
  <si>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</si>
  <si>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</si>
  <si>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</si>
  <si>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</si>
  <si>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</si>
  <si>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</si>
  <si>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</si>
  <si>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</si>
  <si>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</si>
  <si>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</si>
  <si>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</si>
  <si>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</si>
  <si>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</si>
  <si>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</si>
  <si>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</si>
  <si>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</si>
  <si>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</si>
  <si>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</si>
  <si>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</si>
  <si>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</si>
  <si>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</si>
  <si>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</si>
  <si>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</si>
  <si>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</si>
  <si>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</si>
  <si>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</si>
  <si>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</si>
  <si>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</si>
  <si>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</si>
  <si>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</si>
  <si>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</si>
  <si>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</si>
  <si>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</si>
  <si>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</si>
  <si>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</si>
  <si>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</si>
  <si>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</si>
  <si>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</si>
  <si>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</si>
  <si>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</si>
  <si>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</si>
  <si>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</si>
  <si>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</si>
  <si>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</si>
  <si>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</si>
  <si>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</si>
  <si>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</si>
  <si>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</si>
  <si>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</si>
  <si>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</si>
  <si>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</si>
  <si>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</si>
  <si>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</si>
  <si>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</si>
  <si>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</si>
  <si>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</si>
  <si>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</si>
  <si>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</si>
  <si>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</si>
  <si>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</si>
  <si>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</si>
  <si>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</si>
  <si>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</si>
  <si>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</si>
  <si>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</si>
  <si>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</si>
  <si>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</si>
  <si>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</si>
  <si>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</si>
  <si>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</si>
  <si>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</si>
  <si>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</si>
  <si>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</si>
  <si>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</si>
  <si>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</si>
  <si>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</si>
  <si>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</si>
  <si>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</si>
  <si>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</si>
  <si>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</si>
  <si>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</si>
  <si>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</si>
  <si>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</si>
  <si>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</si>
  <si>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</si>
  <si>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</si>
  <si>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</si>
  <si>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</si>
  <si>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</si>
  <si>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</si>
  <si>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</si>
  <si>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</si>
  <si>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</si>
  <si>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</si>
  <si>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</si>
  <si>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</si>
  <si>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</si>
  <si>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</si>
  <si>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</si>
  <si>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</si>
  <si>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</si>
  <si>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</si>
  <si>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</si>
  <si>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</si>
  <si>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</si>
  <si>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</si>
  <si>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</si>
  <si>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</si>
  <si>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</si>
  <si>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</si>
  <si>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</si>
  <si>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</si>
  <si>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</si>
  <si>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</si>
  <si>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</si>
  <si>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</si>
  <si>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</si>
  <si>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</si>
  <si>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</si>
  <si>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</si>
  <si>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</si>
  <si>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</si>
  <si>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</si>
  <si>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</si>
  <si>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</si>
  <si>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</si>
  <si>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</si>
  <si>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</si>
  <si>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</si>
  <si>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</si>
  <si>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</si>
  <si>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</si>
  <si>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</si>
  <si>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</si>
  <si>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</si>
  <si>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</si>
  <si>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</si>
  <si>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</si>
  <si>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</si>
  <si>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</si>
  <si>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</si>
  <si>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</si>
  <si>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</si>
  <si>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</si>
  <si>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</si>
  <si>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</si>
  <si>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</si>
  <si>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</si>
  <si>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</si>
  <si>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</si>
  <si>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</si>
  <si>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</si>
  <si>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</si>
  <si>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</si>
  <si>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</si>
  <si>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</si>
  <si>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</si>
  <si>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</si>
  <si>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</si>
  <si>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</si>
  <si>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</si>
  <si>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</si>
  <si>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</si>
  <si>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</si>
  <si>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</si>
  <si>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</si>
  <si>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</si>
  <si>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</si>
  <si>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</si>
  <si>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</si>
  <si>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</si>
  <si>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</si>
  <si>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</si>
  <si>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</si>
  <si>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</si>
  <si>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</si>
  <si>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</si>
  <si>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</si>
  <si>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</si>
  <si>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</si>
  <si>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</si>
  <si>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</si>
  <si>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</si>
  <si>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</si>
  <si>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</si>
  <si>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</si>
  <si>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</si>
  <si>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</si>
  <si>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</si>
  <si>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</si>
  <si>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</si>
  <si>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</si>
  <si>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</si>
  <si>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</si>
  <si>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</si>
  <si>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</si>
  <si>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</si>
  <si>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</si>
  <si>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</si>
  <si>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</si>
  <si>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</si>
  <si>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</si>
  <si>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</si>
  <si>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</si>
  <si>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</si>
  <si>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</si>
  <si>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</si>
  <si>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</si>
  <si>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</si>
  <si>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</si>
  <si>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</si>
  <si>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</si>
  <si>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</si>
  <si>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</si>
  <si>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</si>
  <si>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</si>
  <si>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</si>
  <si>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</si>
  <si>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</si>
  <si>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</si>
  <si>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</si>
  <si>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</si>
  <si>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</si>
  <si>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</si>
  <si>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</si>
  <si>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</si>
  <si>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</si>
  <si>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</si>
  <si>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</si>
  <si>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</si>
  <si>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</si>
  <si>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</si>
  <si>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</si>
  <si>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</si>
  <si>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</si>
  <si>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</si>
  <si>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</si>
  <si>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</si>
  <si>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</si>
  <si>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</si>
  <si>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</si>
  <si>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</si>
  <si>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</si>
  <si>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</si>
  <si>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</si>
  <si>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</si>
  <si>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</si>
  <si>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</si>
  <si>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</si>
  <si>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</si>
  <si>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</si>
  <si>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</si>
  <si>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</si>
  <si>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</si>
  <si>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</si>
  <si>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</si>
  <si>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</si>
  <si>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</si>
  <si>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</si>
  <si>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</si>
  <si>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</si>
  <si>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</si>
  <si>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</si>
  <si>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</si>
  <si>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</si>
  <si>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</si>
  <si>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</si>
  <si>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</si>
  <si>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</si>
  <si>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</si>
  <si>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</si>
  <si>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</si>
  <si>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</si>
  <si>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</si>
  <si>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</si>
  <si>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</si>
  <si>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</si>
  <si>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</si>
  <si>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</si>
  <si>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</si>
  <si>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</si>
  <si>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</si>
  <si>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</si>
  <si>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</si>
  <si>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</si>
  <si>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</si>
  <si>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</si>
  <si>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</si>
  <si>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</si>
  <si>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</si>
  <si>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</si>
  <si>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</si>
  <si>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</si>
  <si>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</si>
  <si>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</si>
  <si>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</si>
  <si>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</si>
  <si>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</si>
  <si>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</si>
  <si>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</si>
  <si>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</si>
  <si>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</si>
  <si>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</si>
  <si>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</si>
  <si>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</si>
  <si>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</si>
  <si>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</si>
  <si>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</si>
  <si>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</si>
  <si>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</si>
  <si>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</si>
  <si>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</si>
  <si>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</si>
  <si>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</si>
  <si>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</si>
  <si>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</si>
  <si>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</si>
  <si>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</si>
  <si>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</si>
  <si>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</si>
  <si>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</si>
  <si>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</si>
  <si>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</si>
  <si>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</si>
  <si>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</si>
  <si>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</si>
  <si>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</si>
  <si>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</si>
  <si>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</si>
  <si>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</si>
  <si>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</si>
  <si>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</si>
  <si>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</si>
  <si>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</si>
  <si>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</si>
  <si>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</si>
  <si>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</si>
  <si>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</si>
  <si>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</si>
  <si>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</si>
  <si>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</si>
  <si>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</si>
  <si>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</si>
  <si>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</si>
  <si>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</si>
  <si>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</si>
  <si>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</si>
  <si>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</si>
  <si>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</si>
  <si>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</si>
  <si>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</si>
  <si>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</si>
  <si>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</si>
  <si>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</si>
  <si>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</si>
  <si>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</si>
  <si>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</si>
  <si>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</si>
  <si>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</si>
  <si>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</si>
  <si>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</si>
  <si>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</si>
  <si>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</si>
  <si>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</si>
  <si>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</si>
  <si>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</si>
  <si>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</si>
  <si>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</si>
  <si>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</si>
  <si>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</si>
  <si>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</si>
  <si>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</si>
  <si>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</si>
  <si>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</si>
  <si>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</si>
  <si>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</si>
  <si>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</si>
  <si>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</si>
  <si>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</si>
  <si>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</si>
  <si>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</si>
  <si>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</si>
  <si>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</si>
  <si>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</si>
  <si>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</si>
  <si>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</si>
  <si>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</si>
  <si>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</si>
  <si>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</si>
  <si>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</si>
  <si>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</si>
  <si>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</si>
  <si>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</si>
  <si>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</si>
  <si>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</si>
  <si>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</si>
  <si>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</si>
  <si>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</si>
  <si>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</si>
  <si>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</si>
  <si>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</si>
  <si>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</si>
  <si>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</si>
  <si>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</si>
  <si>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</si>
  <si>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</si>
  <si>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</si>
  <si>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</si>
  <si>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</si>
  <si>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</si>
  <si>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</si>
  <si>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</si>
  <si>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</si>
  <si>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</si>
  <si>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</si>
  <si>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</si>
  <si>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</si>
  <si>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</si>
  <si>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</si>
  <si>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</si>
  <si>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</si>
  <si>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</si>
  <si>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</si>
  <si>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</si>
  <si>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</si>
  <si>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</si>
  <si>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</si>
  <si>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</si>
  <si>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</si>
  <si>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</si>
  <si>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</si>
  <si>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</si>
  <si>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</si>
  <si>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</si>
  <si>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</si>
  <si>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</si>
  <si>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</si>
  <si>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</si>
  <si>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</si>
  <si>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</si>
  <si>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</si>
  <si>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</si>
  <si>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</si>
  <si>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</si>
  <si>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</si>
  <si>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</si>
  <si>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</si>
  <si>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</si>
  <si>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</si>
  <si>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</si>
  <si>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</si>
  <si>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</si>
  <si>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</si>
  <si>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</si>
  <si>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</si>
  <si>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</si>
  <si>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</si>
  <si>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</si>
  <si>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</si>
  <si>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</si>
  <si>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</si>
  <si>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</si>
  <si>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</si>
  <si>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</si>
  <si>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</si>
  <si>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</si>
  <si>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</si>
  <si>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</si>
  <si>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</si>
  <si>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</si>
  <si>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</si>
  <si>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</si>
  <si>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</si>
  <si>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</si>
  <si>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</si>
  <si>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</si>
  <si>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</si>
  <si>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</si>
  <si>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</si>
  <si>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</si>
  <si>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</si>
  <si>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</si>
  <si>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</si>
  <si>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</si>
  <si>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</si>
  <si>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</si>
  <si>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</si>
  <si>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</si>
  <si>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</si>
  <si>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</si>
  <si>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</si>
  <si>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</si>
  <si>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</si>
  <si>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</si>
  <si>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</si>
  <si>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</si>
  <si>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</si>
  <si>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</si>
  <si>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</si>
  <si>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</si>
  <si>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</si>
  <si>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</si>
  <si>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</si>
  <si>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</si>
  <si>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</si>
  <si>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</si>
  <si>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</si>
  <si>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</si>
  <si>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</si>
  <si>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</si>
  <si>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</si>
  <si>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</si>
  <si>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</si>
  <si>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</si>
  <si>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</si>
  <si>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</si>
  <si>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</si>
  <si>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</si>
  <si>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</si>
  <si>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</si>
  <si>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</si>
  <si>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</si>
  <si>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</si>
  <si>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</si>
  <si>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</si>
  <si>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</si>
  <si>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</si>
  <si>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</si>
  <si>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</si>
  <si>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</si>
  <si>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</si>
  <si>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</si>
  <si>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</si>
  <si>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</si>
  <si>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</si>
  <si>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</si>
  <si>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</si>
  <si>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</si>
  <si>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</si>
  <si>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</si>
  <si>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</si>
  <si>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</si>
  <si>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</si>
  <si>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</si>
  <si>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</si>
  <si>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</si>
  <si>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</si>
  <si>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</si>
  <si>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</si>
  <si>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</si>
  <si>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</si>
  <si>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</si>
  <si>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</si>
  <si>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</si>
  <si>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</si>
  <si>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</si>
  <si>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</si>
  <si>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</si>
  <si>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</si>
  <si>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</si>
  <si>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</si>
  <si>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</si>
  <si>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</si>
  <si>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</si>
  <si>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</si>
  <si>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</si>
  <si>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</si>
  <si>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</si>
  <si>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</si>
  <si>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</si>
  <si>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</si>
  <si>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</si>
  <si>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</si>
  <si>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</si>
  <si>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</si>
  <si>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</si>
  <si>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</si>
  <si>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</si>
  <si>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</si>
  <si>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</si>
  <si>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</si>
  <si>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</si>
  <si>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</si>
  <si>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</si>
  <si>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</si>
  <si>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</si>
  <si>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</si>
  <si>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</si>
  <si>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</si>
  <si>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</si>
  <si>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</si>
  <si>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</si>
  <si>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</si>
  <si>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</si>
  <si>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</si>
  <si>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</si>
  <si>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</si>
  <si>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</si>
  <si>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</si>
  <si>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</si>
  <si>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</si>
  <si>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</si>
  <si>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</si>
  <si>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</si>
  <si>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</si>
  <si>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</si>
  <si>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</si>
  <si>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</si>
  <si>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</si>
  <si>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</si>
  <si>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</si>
  <si>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</si>
  <si>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</si>
  <si>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</si>
  <si>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</si>
  <si>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</si>
  <si>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</si>
  <si>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</si>
  <si>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</si>
  <si>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</si>
  <si>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</si>
  <si>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</si>
  <si>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</si>
  <si>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</si>
  <si>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</si>
  <si>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</si>
  <si>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</si>
  <si>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</si>
  <si>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</si>
  <si>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</si>
  <si>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</si>
  <si>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</si>
  <si>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</si>
  <si>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</si>
  <si>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</si>
  <si>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</si>
  <si>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</si>
  <si>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</si>
  <si>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</si>
  <si>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</si>
  <si>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</si>
  <si>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</si>
  <si>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</si>
  <si>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</si>
  <si>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</si>
  <si>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</si>
  <si>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</si>
  <si>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</si>
  <si>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</si>
  <si>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</si>
  <si>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</si>
  <si>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</si>
  <si>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</si>
  <si>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</si>
  <si>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</si>
  <si>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</si>
  <si>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</si>
  <si>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</si>
  <si>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</si>
  <si>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</si>
  <si>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</si>
  <si>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</si>
  <si>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</si>
  <si>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</si>
  <si>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</si>
  <si>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</si>
  <si>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</si>
  <si>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</si>
  <si>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</si>
  <si>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</si>
  <si>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</si>
  <si>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</si>
  <si>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</si>
  <si>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</si>
  <si>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</si>
  <si>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</si>
  <si>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</si>
  <si>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</si>
  <si>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</si>
  <si>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</si>
  <si>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</si>
  <si>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</si>
  <si>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</si>
  <si>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</si>
  <si>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</si>
  <si>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</si>
  <si>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</si>
  <si>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</si>
  <si>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</si>
  <si>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</si>
  <si>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</si>
  <si>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</si>
  <si>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</si>
  <si>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</si>
  <si>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</si>
  <si>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</si>
  <si>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</si>
  <si>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</si>
  <si>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</si>
  <si>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</si>
  <si>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</si>
  <si>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</si>
  <si>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</si>
  <si>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</si>
  <si>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</si>
  <si>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</si>
  <si>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</si>
  <si>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</si>
  <si>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</si>
  <si>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</si>
  <si>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</si>
  <si>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</si>
  <si>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</si>
  <si>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</si>
  <si>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</si>
  <si>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</si>
  <si>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</si>
  <si>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</si>
  <si>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</si>
  <si>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</si>
  <si>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</si>
  <si>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</si>
  <si>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</si>
  <si>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</si>
  <si>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</si>
  <si>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</si>
  <si>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</si>
  <si>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</si>
  <si>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</si>
  <si>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</si>
  <si>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</si>
  <si>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</si>
  <si>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</si>
  <si>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</si>
  <si>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</si>
  <si>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</si>
  <si>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</si>
  <si>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</si>
  <si>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</si>
  <si>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</si>
  <si>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</si>
  <si>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</si>
  <si>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</si>
  <si>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</si>
  <si>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</si>
  <si>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</si>
  <si>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</si>
  <si>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</si>
  <si>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</si>
  <si>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</si>
  <si>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</si>
  <si>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</si>
  <si>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</si>
  <si>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</si>
  <si>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</si>
  <si>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</si>
  <si>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</si>
  <si>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</si>
  <si>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</si>
  <si>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</si>
  <si>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</si>
  <si>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</si>
  <si>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</si>
  <si>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</si>
  <si>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</si>
  <si>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</si>
  <si>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</si>
  <si>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</si>
  <si>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</si>
  <si>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</si>
  <si>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</si>
  <si>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</si>
  <si>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</si>
  <si>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</si>
  <si>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</si>
  <si>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</si>
  <si>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</si>
  <si>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</si>
  <si>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</si>
  <si>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</si>
  <si>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</si>
  <si>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</si>
  <si>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</si>
  <si>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</si>
  <si>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</si>
  <si>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</si>
  <si>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</si>
  <si>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</si>
  <si>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</si>
  <si>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</si>
  <si>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</si>
  <si>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</si>
  <si>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</si>
  <si>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</si>
  <si>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</si>
  <si>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</si>
  <si>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</si>
  <si>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</si>
  <si>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</si>
  <si>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</si>
  <si>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</si>
  <si>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</si>
  <si>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</si>
  <si>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</si>
  <si>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</si>
  <si>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</si>
  <si>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</si>
  <si>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</si>
  <si>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</si>
  <si>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</si>
  <si>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</si>
  <si>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</si>
  <si>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</si>
  <si>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</si>
  <si>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</si>
  <si>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</si>
  <si>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</si>
  <si>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</si>
  <si>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</si>
  <si>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</si>
  <si>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</si>
  <si>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</si>
  <si>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</si>
  <si>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</si>
  <si>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</si>
  <si>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</si>
  <si>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</si>
  <si>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</si>
  <si>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</si>
  <si>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</si>
  <si>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</si>
  <si>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</si>
  <si>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</si>
  <si>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</si>
  <si>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</si>
  <si>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</si>
  <si>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</si>
  <si>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</si>
  <si>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</si>
  <si>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</si>
  <si>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</si>
  <si>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</si>
  <si>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</si>
  <si>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</si>
  <si>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</si>
  <si>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</si>
  <si>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</si>
  <si>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</si>
  <si>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</si>
  <si>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</si>
  <si>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</si>
  <si>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</si>
  <si>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</si>
  <si>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</si>
  <si>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</si>
  <si>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</si>
  <si>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</si>
  <si>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</si>
  <si>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</si>
  <si>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</si>
  <si>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</si>
  <si>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</si>
  <si>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</si>
  <si>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</si>
  <si>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</si>
  <si>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</si>
  <si>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</si>
  <si>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</si>
  <si>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</si>
  <si>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</si>
  <si>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</si>
  <si>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</si>
  <si>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</si>
  <si>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</si>
  <si>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</si>
  <si>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</si>
  <si>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</si>
  <si>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</si>
  <si>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</si>
  <si>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</si>
  <si>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</si>
  <si>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</si>
  <si>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</si>
  <si>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</si>
  <si>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</si>
  <si>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</si>
  <si>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</si>
  <si>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</si>
  <si>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</si>
  <si>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</si>
  <si>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</si>
  <si>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</si>
  <si>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</si>
  <si>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</si>
  <si>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</si>
  <si>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</si>
  <si>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</si>
  <si>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</si>
  <si>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</si>
  <si>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</si>
  <si>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</si>
  <si>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</si>
  <si>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</si>
  <si>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</si>
  <si>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</si>
  <si>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</si>
  <si>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</si>
  <si>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</si>
  <si>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</si>
  <si>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</si>
  <si>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</si>
  <si>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</si>
  <si>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</si>
  <si>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</si>
  <si>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</si>
  <si>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</si>
  <si>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</si>
  <si>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</si>
  <si>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</si>
  <si>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</si>
  <si>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</si>
  <si>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</si>
  <si>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</si>
  <si>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</si>
  <si>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</si>
  <si>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</si>
  <si>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</si>
  <si>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</si>
  <si>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</si>
  <si>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</si>
  <si>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</si>
  <si>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</si>
  <si>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</si>
  <si>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</si>
  <si>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</si>
  <si>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</si>
  <si>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</si>
  <si>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</si>
  <si>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</si>
  <si>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</si>
  <si>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</si>
  <si>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</si>
  <si>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</si>
  <si>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</si>
  <si>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</si>
  <si>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</si>
  <si>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</si>
  <si>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</si>
  <si>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</si>
  <si>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</si>
  <si>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</si>
  <si>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</si>
  <si>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</si>
  <si>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</si>
  <si>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</si>
  <si>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</si>
  <si>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</si>
  <si>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</si>
  <si>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</si>
  <si>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</si>
  <si>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</si>
  <si>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</si>
  <si>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</si>
  <si>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</si>
  <si>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</si>
  <si>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</si>
  <si>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</si>
  <si>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</si>
  <si>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</si>
  <si>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</si>
  <si>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</si>
  <si>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</si>
  <si>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</si>
  <si>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</si>
  <si>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</si>
  <si>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</si>
  <si>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</si>
  <si>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</si>
  <si>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</si>
  <si>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</si>
  <si>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</si>
  <si>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</si>
  <si>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</si>
  <si>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</si>
  <si>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</si>
  <si>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</si>
  <si>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</si>
  <si>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</si>
  <si>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</si>
  <si>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</si>
  <si>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</si>
  <si>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</si>
  <si>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</si>
  <si>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</si>
  <si>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</si>
  <si>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</si>
  <si>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</si>
  <si>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</si>
  <si>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</si>
  <si>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</si>
  <si>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</si>
  <si>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</si>
  <si>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</si>
  <si>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</si>
  <si>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</si>
  <si>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</si>
  <si>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</si>
  <si>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</si>
  <si>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</si>
  <si>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</si>
  <si>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</si>
  <si>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</si>
  <si>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</si>
  <si>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</si>
  <si>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</si>
  <si>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</si>
  <si>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</si>
  <si>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</si>
  <si>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</si>
  <si>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</si>
  <si>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</si>
  <si>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</si>
  <si>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</si>
  <si>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</si>
  <si>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</si>
  <si>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</si>
  <si>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</si>
  <si>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</si>
  <si>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</si>
  <si>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</si>
  <si>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</si>
  <si>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</si>
  <si>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</si>
  <si>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</si>
  <si>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</si>
  <si>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</si>
  <si>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</si>
  <si>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</si>
  <si>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</si>
  <si>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</si>
  <si>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</si>
  <si>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</si>
  <si>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</si>
  <si>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</si>
  <si>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</si>
  <si>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</si>
  <si>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</si>
  <si>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</si>
  <si>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</si>
  <si>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</si>
  <si>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</si>
  <si>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</si>
  <si>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</si>
  <si>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</si>
  <si>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</si>
  <si>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</si>
  <si>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</si>
  <si>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</si>
  <si>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</si>
  <si>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</si>
  <si>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</si>
  <si>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</si>
  <si>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</si>
  <si>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</si>
  <si>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</si>
  <si>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</si>
  <si>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</si>
  <si>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</si>
  <si>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</si>
  <si>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</si>
  <si>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</si>
  <si>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</si>
  <si>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</si>
  <si>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</si>
  <si>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</si>
  <si>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</si>
  <si>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</si>
  <si>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</si>
  <si>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</si>
  <si>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</si>
  <si>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</si>
  <si>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</si>
  <si>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</si>
  <si>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</si>
  <si>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</si>
  <si>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</si>
  <si>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</si>
  <si>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</si>
  <si>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</si>
  <si>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</si>
  <si>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</si>
  <si>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</si>
  <si>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</si>
  <si>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</si>
  <si>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</si>
  <si>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</si>
  <si>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</si>
  <si>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</si>
  <si>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</si>
  <si>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</si>
  <si>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</si>
  <si>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</si>
  <si>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</si>
  <si>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</si>
  <si>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</si>
  <si>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</si>
  <si>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</si>
  <si>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</si>
  <si>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</si>
  <si>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</si>
  <si>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</si>
  <si>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</si>
  <si>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</si>
  <si>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</si>
  <si>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</si>
  <si>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</si>
  <si>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</si>
  <si>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</si>
  <si>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</si>
  <si>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</si>
  <si>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</si>
  <si>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</si>
  <si>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</si>
  <si>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</si>
  <si>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</si>
  <si>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</si>
  <si>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</si>
  <si>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</si>
  <si>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</si>
  <si>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</si>
  <si>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</si>
  <si>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</si>
  <si>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</si>
  <si>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</si>
  <si>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</si>
  <si>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</si>
  <si>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</si>
  <si>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</si>
  <si>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</si>
  <si>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</si>
  <si>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</si>
  <si>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</si>
  <si>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</si>
  <si>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</si>
  <si>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</si>
  <si>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</si>
  <si>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</si>
  <si>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</si>
  <si>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</si>
  <si>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</si>
  <si>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</si>
  <si>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</si>
  <si>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</si>
  <si>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</si>
  <si>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</si>
  <si>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</si>
  <si>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</si>
  <si>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</si>
  <si>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</si>
  <si>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</si>
  <si>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</si>
  <si>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</si>
  <si>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</si>
  <si>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</si>
  <si>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</si>
  <si>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</si>
  <si>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</si>
  <si>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</si>
  <si>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</si>
  <si>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</si>
  <si>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</si>
  <si>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</si>
  <si>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</si>
  <si>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</si>
  <si>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</si>
  <si>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</si>
  <si>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</si>
  <si>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</si>
  <si>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</si>
  <si>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</si>
  <si>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</si>
  <si>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</si>
  <si>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</si>
  <si>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</si>
  <si>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</si>
  <si>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</si>
  <si>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</si>
  <si>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</si>
  <si>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</si>
  <si>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</si>
  <si>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</si>
  <si>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</si>
  <si>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</si>
  <si>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</si>
  <si>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</si>
  <si>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</si>
  <si>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</si>
  <si>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</si>
  <si>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</si>
  <si>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</si>
  <si>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</si>
  <si>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</si>
  <si>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</si>
  <si>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</si>
  <si>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</si>
  <si>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</si>
  <si>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</si>
  <si>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</si>
  <si>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</si>
  <si>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</si>
  <si>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</si>
  <si>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</si>
  <si>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</si>
  <si>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</si>
  <si>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</si>
  <si>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</si>
  <si>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</si>
  <si>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</si>
  <si>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</si>
  <si>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</si>
  <si>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</si>
  <si>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</si>
  <si>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</si>
  <si>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</si>
  <si>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</si>
  <si>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</si>
  <si>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</si>
  <si>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</si>
  <si>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</si>
  <si>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</si>
  <si>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</si>
  <si>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</si>
  <si>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</si>
  <si>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</si>
  <si>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</si>
  <si>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</si>
  <si>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</si>
  <si>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</si>
  <si>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</si>
  <si>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</si>
  <si>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</si>
  <si>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</si>
  <si>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</si>
  <si>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</si>
  <si>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</si>
  <si>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</si>
  <si>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</si>
  <si>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</si>
  <si>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</si>
  <si>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</si>
  <si>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</si>
  <si>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</si>
  <si>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</si>
  <si>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</si>
  <si>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</si>
  <si>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</si>
  <si>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</si>
  <si>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</si>
  <si>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</si>
  <si>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</si>
  <si>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</si>
  <si>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</si>
  <si>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</si>
  <si>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</si>
  <si>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</si>
  <si>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</si>
  <si>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</si>
  <si>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</si>
  <si>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</si>
  <si>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</si>
  <si>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</si>
  <si>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</si>
  <si>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</si>
  <si>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</si>
  <si>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</si>
  <si>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</si>
  <si>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</si>
  <si>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</si>
  <si>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</si>
  <si>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</si>
  <si>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</si>
  <si>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</si>
  <si>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</si>
  <si>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</si>
  <si>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</si>
  <si>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</si>
  <si>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</si>
  <si>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</si>
  <si>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</si>
  <si>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</si>
  <si>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</si>
  <si>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</si>
  <si>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</si>
  <si>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</si>
  <si>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</si>
  <si>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</si>
  <si>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</si>
  <si>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</si>
  <si>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</si>
  <si>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</si>
  <si>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</si>
  <si>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</si>
  <si>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</si>
  <si>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</si>
  <si>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</si>
  <si>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</si>
  <si>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</si>
  <si>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</si>
  <si>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</si>
  <si>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</si>
  <si>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</si>
  <si>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</si>
  <si>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</si>
  <si>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</si>
  <si>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</si>
  <si>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</si>
  <si>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</si>
  <si>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</si>
  <si>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</si>
  <si>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</si>
  <si>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</si>
  <si>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</si>
  <si>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</si>
  <si>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</si>
  <si>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</si>
  <si>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</si>
  <si>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</si>
  <si>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</si>
  <si>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</si>
  <si>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</si>
  <si>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</si>
  <si>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</si>
  <si>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</si>
  <si>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</si>
  <si>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</si>
  <si>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</si>
  <si>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</si>
  <si>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</si>
  <si>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</si>
  <si>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</si>
  <si>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</si>
  <si>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</si>
  <si>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</si>
  <si>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</si>
  <si>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</si>
  <si>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</si>
  <si>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</si>
  <si>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</si>
  <si>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</si>
  <si>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</si>
  <si>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</si>
  <si>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</si>
  <si>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</si>
  <si>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</si>
  <si>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</si>
  <si>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</si>
  <si>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</si>
  <si>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</si>
  <si>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</si>
  <si>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</si>
  <si>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</si>
  <si>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</si>
  <si>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</si>
  <si>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</si>
  <si>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</si>
  <si>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</si>
  <si>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</si>
  <si>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</si>
  <si>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</si>
  <si>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</si>
  <si>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</si>
  <si>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</si>
  <si>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</si>
  <si>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</si>
  <si>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</si>
  <si>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</si>
  <si>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</si>
  <si>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</si>
  <si>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</si>
  <si>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</si>
  <si>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</si>
  <si>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</si>
  <si>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</si>
  <si>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</si>
  <si>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</si>
  <si>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</si>
  <si>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</si>
  <si>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</si>
  <si>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</si>
  <si>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</si>
  <si>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</si>
  <si>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</si>
  <si>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</si>
  <si>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</si>
  <si>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</si>
  <si>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</si>
  <si>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</si>
  <si>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</si>
  <si>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</si>
  <si>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</si>
  <si>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</si>
  <si>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</si>
  <si>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</si>
  <si>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</si>
  <si>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</si>
  <si>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</si>
  <si>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</si>
  <si>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</si>
  <si>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</si>
  <si>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</si>
  <si>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</si>
  <si>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</si>
  <si>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</si>
  <si>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</si>
  <si>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</si>
  <si>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</si>
  <si>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</si>
  <si>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</si>
  <si>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</si>
  <si>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</si>
  <si>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</si>
  <si>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</si>
  <si>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</si>
  <si>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</si>
  <si>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</si>
  <si>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</si>
  <si>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</si>
  <si>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</si>
  <si>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</si>
  <si>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</si>
  <si>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</si>
  <si>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</si>
  <si>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</si>
  <si>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</si>
  <si>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</si>
  <si>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</si>
  <si>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</si>
  <si>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</si>
  <si>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</si>
  <si>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</si>
  <si>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</si>
  <si>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</si>
  <si>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</si>
  <si>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</si>
  <si>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</si>
  <si>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</si>
  <si>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</si>
  <si>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</si>
  <si>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</si>
  <si>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</si>
  <si>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</si>
  <si>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</si>
  <si>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</si>
  <si>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</si>
  <si>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</si>
  <si>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</si>
  <si>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</si>
  <si>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</si>
  <si>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</si>
  <si>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</si>
  <si>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</si>
  <si>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</si>
  <si>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</si>
  <si>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</si>
  <si>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</si>
  <si>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</si>
  <si>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</si>
  <si>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</si>
  <si>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</si>
  <si>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</si>
  <si>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</si>
  <si>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</si>
  <si>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</si>
  <si>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</si>
  <si>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</si>
  <si>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</si>
  <si>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</si>
  <si>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</si>
  <si>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</si>
  <si>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</si>
  <si>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</si>
  <si>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</si>
  <si>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</si>
  <si>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</si>
  <si>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</si>
  <si>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</si>
  <si>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</si>
  <si>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</si>
  <si>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</si>
  <si>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</si>
  <si>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</si>
  <si>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</si>
  <si>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</si>
  <si>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</si>
  <si>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</si>
  <si>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</si>
  <si>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</si>
  <si>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</si>
  <si>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</si>
  <si>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</si>
  <si>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</si>
  <si>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</si>
  <si>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</si>
  <si>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</si>
  <si>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</si>
  <si>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</si>
  <si>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</si>
  <si>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</si>
  <si>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</si>
  <si>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</si>
  <si>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</si>
  <si>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</si>
  <si>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</si>
  <si>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</si>
  <si>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</si>
  <si>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</si>
  <si>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</si>
  <si>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</si>
  <si>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</si>
  <si>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</si>
  <si>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</si>
  <si>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</si>
  <si>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</si>
  <si>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</si>
  <si>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</si>
  <si>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</si>
  <si>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</si>
  <si>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</si>
  <si>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</si>
  <si>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</si>
  <si>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</si>
  <si>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</si>
  <si>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</si>
  <si>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</si>
  <si>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</si>
  <si>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</si>
  <si>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</si>
  <si>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</si>
  <si>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</si>
  <si>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</si>
  <si>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</si>
  <si>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</si>
  <si>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</si>
  <si>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</si>
  <si>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</si>
  <si>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</si>
  <si>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</si>
  <si>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</si>
  <si>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</si>
  <si>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</si>
  <si>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</si>
  <si>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</si>
  <si>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</si>
  <si>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</si>
  <si>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</si>
  <si>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</si>
  <si>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</si>
  <si>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</si>
  <si>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</si>
  <si>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</si>
  <si>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</si>
  <si>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</si>
  <si>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</si>
  <si>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</si>
  <si>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</si>
  <si>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</si>
  <si>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</si>
  <si>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</si>
  <si>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</si>
  <si>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</si>
  <si>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</si>
  <si>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</si>
  <si>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</si>
  <si>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</si>
  <si>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</si>
  <si>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</si>
  <si>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</si>
  <si>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</si>
  <si>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</si>
  <si>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</si>
  <si>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</si>
  <si>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</si>
  <si>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</si>
  <si>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</si>
  <si>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</si>
  <si>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</si>
  <si>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</si>
  <si>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</si>
  <si>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</si>
  <si>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</si>
  <si>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</si>
  <si>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</si>
  <si>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</si>
  <si>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</si>
  <si>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</si>
  <si>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</si>
  <si>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</si>
  <si>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</si>
  <si>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</si>
  <si>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</si>
  <si>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</si>
  <si>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</si>
  <si>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</si>
  <si>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</si>
  <si>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</si>
  <si>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</si>
  <si>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</si>
  <si>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</si>
  <si>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</si>
  <si>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</si>
  <si>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</si>
  <si>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</si>
  <si>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</si>
  <si>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</si>
  <si>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</si>
  <si>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</si>
  <si>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</si>
  <si>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</si>
  <si>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</si>
  <si>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</si>
  <si>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</si>
  <si>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</si>
  <si>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</si>
  <si>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</si>
  <si>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</si>
  <si>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</si>
  <si>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</si>
  <si>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</si>
  <si>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</si>
  <si>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</si>
  <si>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</si>
  <si>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</si>
  <si>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</si>
  <si>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</si>
  <si>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</si>
  <si>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</si>
  <si>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</si>
  <si>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</si>
  <si>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</si>
  <si>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</si>
  <si>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</si>
  <si>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</si>
  <si>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</si>
  <si>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</si>
  <si>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</si>
  <si>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</si>
  <si>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</si>
  <si>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</si>
  <si>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</si>
  <si>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</si>
  <si>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</si>
  <si>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</si>
  <si>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</si>
  <si>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</si>
  <si>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</si>
  <si>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</si>
  <si>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</si>
  <si>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</si>
  <si>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</si>
  <si>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</si>
  <si>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</si>
  <si>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</si>
  <si>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</si>
  <si>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</si>
  <si>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</si>
  <si>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</si>
  <si>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</si>
  <si>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</si>
  <si>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</si>
  <si>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</si>
  <si>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</si>
  <si>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</si>
  <si>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</si>
  <si>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</si>
  <si>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</si>
  <si>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</si>
  <si>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</si>
  <si>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</si>
  <si>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</si>
  <si>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</si>
  <si>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</si>
  <si>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</si>
  <si>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</si>
  <si>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</si>
  <si>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</si>
  <si>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</si>
  <si>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</si>
  <si>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</si>
  <si>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</si>
  <si>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</si>
  <si>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</si>
  <si>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</si>
  <si>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</si>
  <si>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</si>
  <si>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</si>
  <si>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</si>
  <si>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</si>
  <si>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</si>
  <si>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</si>
  <si>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</si>
  <si>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</si>
  <si>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</si>
  <si>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</si>
  <si>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</si>
  <si>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</si>
  <si>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</si>
  <si>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</si>
  <si>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</si>
  <si>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</si>
  <si>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</si>
  <si>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</si>
  <si>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</si>
  <si>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</si>
  <si>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</si>
  <si>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</si>
  <si>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</si>
  <si>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</si>
  <si>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</si>
  <si>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</si>
  <si>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</si>
  <si>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</si>
  <si>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</si>
  <si>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</si>
  <si>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</si>
  <si>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</si>
  <si>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</si>
  <si>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</si>
  <si>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</si>
  <si>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</si>
  <si>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</si>
  <si>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</si>
  <si>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</si>
  <si>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</si>
  <si>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</si>
  <si>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</si>
  <si>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</si>
  <si>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</si>
  <si>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</si>
  <si>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</si>
  <si>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</si>
  <si>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</si>
  <si>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</si>
  <si>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</si>
  <si>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</si>
  <si>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</si>
  <si>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</si>
  <si>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</si>
  <si>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</si>
  <si>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</si>
  <si>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</si>
  <si>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</si>
  <si>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</si>
  <si>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</si>
  <si>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</si>
  <si>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</si>
  <si>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</si>
  <si>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</si>
  <si>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</si>
  <si>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</si>
  <si>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</si>
  <si>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</si>
  <si>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</si>
  <si>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</si>
  <si>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</si>
  <si>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</si>
  <si>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</si>
  <si>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</si>
  <si>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</si>
  <si>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</si>
  <si>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</si>
  <si>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</si>
  <si>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</si>
  <si>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</si>
  <si>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</si>
  <si>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</si>
  <si>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</si>
  <si>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</si>
  <si>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</si>
  <si>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</si>
  <si>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</si>
  <si>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</si>
  <si>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</si>
  <si>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</si>
  <si>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</si>
  <si>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</si>
  <si>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</si>
  <si>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</si>
  <si>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</si>
  <si>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</si>
  <si>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</si>
  <si>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</si>
  <si>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</si>
  <si>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</si>
  <si>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</si>
  <si>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</si>
  <si>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</si>
  <si>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</si>
  <si>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</si>
  <si>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</si>
  <si>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</si>
  <si>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</si>
  <si>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</si>
  <si>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</si>
  <si>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</si>
  <si>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</si>
  <si>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</si>
  <si>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</si>
  <si>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</si>
  <si>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</si>
  <si>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</si>
  <si>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</si>
  <si>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</si>
  <si>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</si>
  <si>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</si>
  <si>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</si>
  <si>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</si>
  <si>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</si>
  <si>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</si>
  <si>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</si>
  <si>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</si>
  <si>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</si>
  <si>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</si>
  <si>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</si>
  <si>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</si>
  <si>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</si>
  <si>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</si>
  <si>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</si>
  <si>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</si>
  <si>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</si>
  <si>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</si>
  <si>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</si>
  <si>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</si>
  <si>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</si>
  <si>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</si>
  <si>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</si>
  <si>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</si>
  <si>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</si>
  <si>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</si>
  <si>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</si>
  <si>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</si>
  <si>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</si>
  <si>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</si>
  <si>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</si>
  <si>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</si>
  <si>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</si>
  <si>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</si>
  <si>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</si>
  <si>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</si>
  <si>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</si>
  <si>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</si>
  <si>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</si>
  <si>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</si>
  <si>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</si>
  <si>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</si>
  <si>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</si>
  <si>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</si>
  <si>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</si>
  <si>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</si>
  <si>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</si>
  <si>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</si>
  <si>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</si>
  <si>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</si>
  <si>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</si>
  <si>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</si>
  <si>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</si>
  <si>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</si>
  <si>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</si>
  <si>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</si>
  <si>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</si>
  <si>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</si>
  <si>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</si>
  <si>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</si>
  <si>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</si>
  <si>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</si>
  <si>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</si>
  <si>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</si>
  <si>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</si>
  <si>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</si>
  <si>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</si>
  <si>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</si>
  <si>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</si>
  <si>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</si>
  <si>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</si>
  <si>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</si>
  <si>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</si>
  <si>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</si>
  <si>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</si>
  <si>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</si>
  <si>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</si>
  <si>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</si>
  <si>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</si>
  <si>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</si>
  <si>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</si>
  <si>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</si>
  <si>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</si>
  <si>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</si>
  <si>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</si>
  <si>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</si>
  <si>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</si>
  <si>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</si>
  <si>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</si>
  <si>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</si>
  <si>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</si>
  <si>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</si>
  <si>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</si>
  <si>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</si>
  <si>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</si>
  <si>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</si>
  <si>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</si>
  <si>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</si>
  <si>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</si>
  <si>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</si>
  <si>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</si>
  <si>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</si>
  <si>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</si>
  <si>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</si>
  <si>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</si>
  <si>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</si>
  <si>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</si>
  <si>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</si>
  <si>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</si>
  <si>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</si>
  <si>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</si>
  <si>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</si>
  <si>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</si>
  <si>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</si>
  <si>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</si>
  <si>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</si>
  <si>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</si>
  <si>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</si>
  <si>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</si>
  <si>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</si>
  <si>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</si>
  <si>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</si>
  <si>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</si>
  <si>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</si>
  <si>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</si>
  <si>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</si>
  <si>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</si>
  <si>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</si>
  <si>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</si>
  <si>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</si>
  <si>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</si>
  <si>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</si>
  <si>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</si>
  <si>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</si>
  <si>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</si>
  <si>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</si>
  <si>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</si>
  <si>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</si>
  <si>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</si>
  <si>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</si>
  <si>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</si>
  <si>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</si>
  <si>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</si>
  <si>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</si>
  <si>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Općina Skrad</t>
  </si>
  <si>
    <t>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</si>
</sst>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000"/>
    <numFmt numFmtId="166" formatCode="000"/>
    <numFmt numFmtId="167" formatCode="#,##0.0"/>
  </numFmts>
  <fonts count="77"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10"/>
      <color rgb="FF000000"/>
      <name val="Arial"/>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53">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0" fontId="76" fillId="0" borderId="69"/>
    <xf numFmtId="43" fontId="29" fillId="0" borderId="69"/>
    <xf numFmtId="0" fontId="8"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43" fontId="29"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43" fontId="29" fillId="0" borderId="69"/>
  </cellStyleXfs>
  <cellXfs count="42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6" fillId="0" borderId="0" xfId="0" applyFont="1" applyAlignment="1" applyProtection="1">
      <alignment horizontal="right"/>
      <protection locked="0"/>
    </xf>
    <xf numFmtId="0" fontId="69" fillId="0" borderId="0" xfId="0" applyFont="1" applyAlignment="1" applyProtection="1">
      <alignment horizontal="left"/>
      <protection locked="0"/>
    </xf>
    <xf numFmtId="0" fontId="67" fillId="0" borderId="0" xfId="0" applyFont="1" applyAlignment="1" applyProtection="1">
      <alignment horizontal="right"/>
      <protection locked="0"/>
    </xf>
    <xf numFmtId="49" fontId="69" fillId="0" borderId="0" xfId="0" applyNumberFormat="1" applyFont="1" applyAlignment="1" applyProtection="1">
      <alignment horizontal="left"/>
      <protection locked="0"/>
    </xf>
    <xf numFmtId="4" fontId="6" fillId="0" borderId="40" xfId="0" applyNumberFormat="1" applyFont="1" applyBorder="1" applyAlignment="1" applyProtection="1">
      <alignment horizontal="right" vertical="center" shrinkToFit="1"/>
      <protection locked="0"/>
    </xf>
    <xf numFmtId="4" fontId="6" fillId="0" borderId="40" xfId="8" applyNumberFormat="1" applyFont="1" applyBorder="1" applyAlignment="1" applyProtection="1">
      <alignment horizontal="right" vertical="center" shrinkToFit="1"/>
      <protection locked="0"/>
    </xf>
    <xf numFmtId="4" fontId="6" fillId="0" borderId="60" xfId="11" applyNumberFormat="1" applyFont="1" applyBorder="1" applyAlignment="1" applyProtection="1">
      <alignment horizontal="right" vertical="center" shrinkToFit="1"/>
      <protection locked="0"/>
    </xf>
    <xf numFmtId="4" fontId="38" fillId="0" borderId="40" xfId="16" applyNumberFormat="1" applyFont="1" applyBorder="1" applyAlignment="1" applyProtection="1">
      <alignment horizontal="right" vertical="center" shrinkToFit="1"/>
      <protection locked="0"/>
    </xf>
    <xf numFmtId="4" fontId="38" fillId="0" borderId="40" xfId="17" applyNumberFormat="1" applyFont="1" applyBorder="1" applyAlignment="1" applyProtection="1">
      <alignment horizontal="right" vertical="center" shrinkToFit="1"/>
      <protection locked="0"/>
    </xf>
    <xf numFmtId="4" fontId="38" fillId="0" borderId="40" xfId="18" applyNumberFormat="1" applyFont="1" applyBorder="1" applyAlignment="1" applyProtection="1">
      <alignment horizontal="right" vertical="center" shrinkToFit="1"/>
      <protection locked="0"/>
    </xf>
    <xf numFmtId="4" fontId="38" fillId="0" borderId="40" xfId="19" applyNumberFormat="1" applyFont="1" applyBorder="1" applyAlignment="1" applyProtection="1">
      <alignment horizontal="right" vertical="center" shrinkToFit="1"/>
      <protection locked="0"/>
    </xf>
    <xf numFmtId="4" fontId="38" fillId="0" borderId="40" xfId="20" applyNumberFormat="1" applyFont="1" applyBorder="1" applyAlignment="1" applyProtection="1">
      <alignment horizontal="right" vertical="center" shrinkToFit="1"/>
      <protection locked="0"/>
    </xf>
    <xf numFmtId="4" fontId="38" fillId="0" borderId="40" xfId="21" applyNumberFormat="1" applyFont="1" applyBorder="1" applyAlignment="1" applyProtection="1">
      <alignment horizontal="right" vertical="center" shrinkToFit="1"/>
      <protection locked="0"/>
    </xf>
    <xf numFmtId="4" fontId="38" fillId="0" borderId="40" xfId="22" applyNumberFormat="1" applyFont="1" applyBorder="1" applyAlignment="1" applyProtection="1">
      <alignment horizontal="right" vertical="center" shrinkToFit="1"/>
      <protection locked="0"/>
    </xf>
    <xf numFmtId="4" fontId="38" fillId="0" borderId="40" xfId="23" applyNumberFormat="1" applyFont="1" applyBorder="1" applyAlignment="1" applyProtection="1">
      <alignment horizontal="right" vertical="center" shrinkToFit="1"/>
      <protection locked="0"/>
    </xf>
    <xf numFmtId="4" fontId="38" fillId="0" borderId="40" xfId="24" applyNumberFormat="1" applyFont="1" applyBorder="1" applyAlignment="1" applyProtection="1">
      <alignment horizontal="right" vertical="center" shrinkToFit="1"/>
      <protection locked="0"/>
    </xf>
    <xf numFmtId="4" fontId="38" fillId="0" borderId="40" xfId="25" applyNumberFormat="1" applyFont="1" applyBorder="1" applyAlignment="1" applyProtection="1">
      <alignment horizontal="right" vertical="center" shrinkToFit="1"/>
      <protection locked="0"/>
    </xf>
    <xf numFmtId="4" fontId="38" fillId="0" borderId="40" xfId="26" applyNumberFormat="1" applyFont="1" applyBorder="1" applyAlignment="1" applyProtection="1">
      <alignment horizontal="right" vertical="center" shrinkToFit="1"/>
      <protection locked="0"/>
    </xf>
    <xf numFmtId="4" fontId="38" fillId="0" borderId="40" xfId="27" applyNumberFormat="1" applyFont="1" applyBorder="1" applyAlignment="1" applyProtection="1">
      <alignment horizontal="right" vertical="center" shrinkToFit="1"/>
      <protection locked="0"/>
    </xf>
    <xf numFmtId="4" fontId="38" fillId="0" borderId="40" xfId="28" applyNumberFormat="1" applyFont="1" applyBorder="1" applyAlignment="1" applyProtection="1">
      <alignment horizontal="right" vertical="center" shrinkToFit="1"/>
      <protection locked="0"/>
    </xf>
    <xf numFmtId="4" fontId="38" fillId="0" borderId="40" xfId="29" applyNumberFormat="1" applyFont="1" applyBorder="1" applyAlignment="1" applyProtection="1">
      <alignment horizontal="right" vertical="center" shrinkToFit="1"/>
      <protection locked="0"/>
    </xf>
    <xf numFmtId="4" fontId="38" fillId="0" borderId="40" xfId="30" applyNumberFormat="1" applyFont="1" applyBorder="1" applyAlignment="1" applyProtection="1">
      <alignment horizontal="right" vertical="center" shrinkToFit="1"/>
      <protection locked="0"/>
    </xf>
    <xf numFmtId="4" fontId="38" fillId="0" borderId="40" xfId="31" applyNumberFormat="1" applyFont="1" applyBorder="1" applyAlignment="1" applyProtection="1">
      <alignment horizontal="right" vertical="center" shrinkToFit="1"/>
      <protection locked="0"/>
    </xf>
    <xf numFmtId="4" fontId="38" fillId="0" borderId="40" xfId="32" applyNumberFormat="1" applyFont="1" applyBorder="1" applyAlignment="1" applyProtection="1">
      <alignment horizontal="right" vertical="center" shrinkToFit="1"/>
      <protection locked="0"/>
    </xf>
    <xf numFmtId="4" fontId="38" fillId="0" borderId="40" xfId="33" applyNumberFormat="1" applyFont="1" applyBorder="1" applyAlignment="1" applyProtection="1">
      <alignment horizontal="right" vertical="center" shrinkToFit="1"/>
      <protection locked="0"/>
    </xf>
    <xf numFmtId="4" fontId="38" fillId="0" borderId="40" xfId="34" applyNumberFormat="1" applyFont="1" applyBorder="1" applyAlignment="1" applyProtection="1">
      <alignment horizontal="right" vertical="center" shrinkToFit="1"/>
      <protection locked="0"/>
    </xf>
    <xf numFmtId="4" fontId="38" fillId="0" borderId="40" xfId="35" applyNumberFormat="1" applyFont="1" applyBorder="1" applyAlignment="1" applyProtection="1">
      <alignment horizontal="right" vertical="center" shrinkToFit="1"/>
      <protection locked="0"/>
    </xf>
    <xf numFmtId="4" fontId="38" fillId="0" borderId="40" xfId="36" applyNumberFormat="1" applyFont="1" applyBorder="1" applyAlignment="1" applyProtection="1">
      <alignment horizontal="right" vertical="center" shrinkToFit="1"/>
      <protection locked="0"/>
    </xf>
    <xf numFmtId="4" fontId="38" fillId="0" borderId="40" xfId="37" applyNumberFormat="1" applyFont="1" applyBorder="1" applyAlignment="1" applyProtection="1">
      <alignment horizontal="right" vertical="center" shrinkToFit="1"/>
      <protection locked="0"/>
    </xf>
    <xf numFmtId="4" fontId="38" fillId="0" borderId="40" xfId="38" applyNumberFormat="1" applyFont="1" applyBorder="1" applyAlignment="1" applyProtection="1">
      <alignment horizontal="right" vertical="center" shrinkToFit="1"/>
      <protection locked="0"/>
    </xf>
    <xf numFmtId="4" fontId="38" fillId="0" borderId="40" xfId="39" applyNumberFormat="1" applyFont="1" applyBorder="1" applyAlignment="1" applyProtection="1">
      <alignment horizontal="right" vertical="center" shrinkToFit="1"/>
      <protection locked="0"/>
    </xf>
    <xf numFmtId="4" fontId="38" fillId="0" borderId="40" xfId="40" applyNumberFormat="1" applyFont="1" applyBorder="1" applyAlignment="1" applyProtection="1">
      <alignment horizontal="right" vertical="center" shrinkToFit="1"/>
      <protection locked="0"/>
    </xf>
    <xf numFmtId="4" fontId="38" fillId="0" borderId="63" xfId="40" applyNumberFormat="1" applyFont="1" applyBorder="1" applyAlignment="1" applyProtection="1">
      <alignment horizontal="right" vertical="center" shrinkToFit="1"/>
      <protection locked="0"/>
    </xf>
    <xf numFmtId="4" fontId="6" fillId="0" borderId="57" xfId="15" applyNumberFormat="1" applyFont="1" applyBorder="1" applyAlignment="1" applyProtection="1">
      <alignment horizontal="right" vertical="center" shrinkToFit="1"/>
      <protection locked="0"/>
    </xf>
    <xf numFmtId="4" fontId="6" fillId="0" borderId="60" xfId="14" applyNumberFormat="1" applyFont="1" applyBorder="1" applyAlignment="1" applyProtection="1">
      <alignment horizontal="right" vertical="center" shrinkToFit="1"/>
      <protection locked="0"/>
    </xf>
    <xf numFmtId="4" fontId="6" fillId="0" borderId="60" xfId="50" applyNumberFormat="1" applyFont="1" applyBorder="1" applyAlignment="1" applyProtection="1">
      <alignment horizontal="right" vertical="center" shrinkToFit="1"/>
      <protection locked="0"/>
    </xf>
    <xf numFmtId="4" fontId="6" fillId="0" borderId="60" xfId="49" applyNumberFormat="1" applyFont="1" applyBorder="1" applyAlignment="1" applyProtection="1">
      <alignment horizontal="right" vertical="center" shrinkToFit="1"/>
      <protection locked="0"/>
    </xf>
    <xf numFmtId="4" fontId="6" fillId="0" borderId="60" xfId="13" applyNumberFormat="1" applyFont="1" applyBorder="1" applyAlignment="1" applyProtection="1">
      <alignment horizontal="right" vertical="center" shrinkToFit="1"/>
      <protection locked="0"/>
    </xf>
    <xf numFmtId="4" fontId="6" fillId="0" borderId="60" xfId="44" applyNumberFormat="1" applyFont="1" applyBorder="1" applyAlignment="1" applyProtection="1">
      <alignment horizontal="right" vertical="center" shrinkToFit="1"/>
      <protection locked="0"/>
    </xf>
    <xf numFmtId="4" fontId="6" fillId="0" borderId="60" xfId="48" applyNumberFormat="1" applyFont="1" applyBorder="1" applyAlignment="1" applyProtection="1">
      <alignment horizontal="right" vertical="center" shrinkToFit="1"/>
      <protection locked="0"/>
    </xf>
    <xf numFmtId="4" fontId="6" fillId="0" borderId="60" xfId="41" applyNumberFormat="1" applyFont="1" applyBorder="1" applyAlignment="1" applyProtection="1">
      <alignment horizontal="right" vertical="center" shrinkToFit="1"/>
      <protection locked="0"/>
    </xf>
    <xf numFmtId="4" fontId="6" fillId="0" borderId="60" xfId="47" applyNumberFormat="1" applyFont="1" applyBorder="1" applyAlignment="1" applyProtection="1">
      <alignment horizontal="right" vertical="center" shrinkToFit="1"/>
      <protection locked="0"/>
    </xf>
    <xf numFmtId="4" fontId="6" fillId="0" borderId="60" xfId="45" applyNumberFormat="1" applyFont="1" applyBorder="1" applyAlignment="1" applyProtection="1">
      <alignment horizontal="right" vertical="center" shrinkToFit="1"/>
      <protection locked="0"/>
    </xf>
    <xf numFmtId="4" fontId="6" fillId="0" borderId="60" xfId="42" applyNumberFormat="1" applyFont="1" applyBorder="1" applyAlignment="1" applyProtection="1">
      <alignment horizontal="right" vertical="center" shrinkToFit="1"/>
      <protection locked="0"/>
    </xf>
    <xf numFmtId="4" fontId="6" fillId="0" borderId="60" xfId="46" applyNumberFormat="1" applyFont="1" applyBorder="1" applyAlignment="1" applyProtection="1">
      <alignment horizontal="right" vertical="center" shrinkToFit="1"/>
      <protection locked="0"/>
    </xf>
    <xf numFmtId="4" fontId="6" fillId="0" borderId="65" xfId="46" applyNumberFormat="1" applyFont="1" applyBorder="1" applyAlignment="1" applyProtection="1">
      <alignment horizontal="right" vertical="center"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lignment horizontal="center" vertical="center" wrapText="1"/>
    </xf>
    <xf numFmtId="0" fontId="40" fillId="0" borderId="0" xfId="0" applyFont="1" applyAlignment="1">
      <alignment horizontal="center" vertical="center"/>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lignment horizontal="center" vertical="center"/>
    </xf>
    <xf numFmtId="0" fontId="46" fillId="0" borderId="0" xfId="0" applyFont="1"/>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lignment horizontal="center" vertical="center"/>
    </xf>
    <xf numFmtId="0" fontId="40" fillId="0" borderId="0" xfId="0" applyFont="1"/>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lignment horizontal="center" vertical="center"/>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53">
    <cellStyle name="Comma" xfId="1" builtinId="3"/>
    <cellStyle name="Hyperlink 2" xfId="2"/>
    <cellStyle name="Hyperlink 3" xfId="3"/>
    <cellStyle name="Normal" xfId="0" builtinId="0"/>
    <cellStyle name="Normal 2" xfId="4"/>
    <cellStyle name="Normal 2 2" xfId="10"/>
    <cellStyle name="Normal 3" xfId="5"/>
    <cellStyle name="Normal_Sheet1" xfId="6"/>
    <cellStyle name="Normalno 10" xfId="21"/>
    <cellStyle name="Normalno 11" xfId="22"/>
    <cellStyle name="Normalno 12" xfId="23"/>
    <cellStyle name="Normalno 13" xfId="24"/>
    <cellStyle name="Normalno 14" xfId="25"/>
    <cellStyle name="Normalno 15" xfId="26"/>
    <cellStyle name="Normalno 16" xfId="27"/>
    <cellStyle name="Normalno 17" xfId="28"/>
    <cellStyle name="Normalno 18" xfId="29"/>
    <cellStyle name="Normalno 19" xfId="30"/>
    <cellStyle name="Normalno 2" xfId="8"/>
    <cellStyle name="Normalno 20" xfId="31"/>
    <cellStyle name="Normalno 21" xfId="32"/>
    <cellStyle name="Normalno 22" xfId="33"/>
    <cellStyle name="Normalno 23" xfId="34"/>
    <cellStyle name="Normalno 24" xfId="35"/>
    <cellStyle name="Normalno 25" xfId="36"/>
    <cellStyle name="Normalno 26" xfId="37"/>
    <cellStyle name="Normalno 27" xfId="38"/>
    <cellStyle name="Normalno 28" xfId="39"/>
    <cellStyle name="Normalno 29" xfId="40"/>
    <cellStyle name="Normalno 3" xfId="12"/>
    <cellStyle name="Normalno 30" xfId="15"/>
    <cellStyle name="Normalno 31" xfId="14"/>
    <cellStyle name="Normalno 32" xfId="50"/>
    <cellStyle name="Normalno 33" xfId="49"/>
    <cellStyle name="Normalno 34" xfId="13"/>
    <cellStyle name="Normalno 35" xfId="44"/>
    <cellStyle name="Normalno 36" xfId="48"/>
    <cellStyle name="Normalno 37" xfId="41"/>
    <cellStyle name="Normalno 38" xfId="47"/>
    <cellStyle name="Normalno 39" xfId="45"/>
    <cellStyle name="Normalno 4" xfId="11"/>
    <cellStyle name="Normalno 40" xfId="42"/>
    <cellStyle name="Normalno 41" xfId="51"/>
    <cellStyle name="Normalno 42" xfId="46"/>
    <cellStyle name="Normalno 5" xfId="16"/>
    <cellStyle name="Normalno 6" xfId="17"/>
    <cellStyle name="Normalno 7" xfId="18"/>
    <cellStyle name="Normalno 8" xfId="19"/>
    <cellStyle name="Normalno 9" xfId="20"/>
    <cellStyle name="Obično_GFI-POD ver. 1.0.5" xfId="7"/>
    <cellStyle name="Zarez 2" xfId="9"/>
    <cellStyle name="Zarez 2 2" xfId="43"/>
    <cellStyle name="Zarez 2 3" xfId="52"/>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956048.99</v>
      </c>
      <c r="D2" s="6">
        <f>'PR-RAS'!E6</f>
        <v>1103778.1000000001</v>
      </c>
      <c r="E2" s="6">
        <v>0</v>
      </c>
      <c r="F2" s="6">
        <v>0</v>
      </c>
      <c r="G2" s="7">
        <f t="shared" ref="G2:G264" si="0">(B2/1000)*(C2*1+D2*2)</f>
        <v>3163.6051900000007</v>
      </c>
      <c r="H2" s="7">
        <f t="shared" ref="H2:H264" si="1">ABS(C2-ROUND(C2,0))+ABS(D2-ROUND(D2,0))</f>
        <v>0.11000000010244548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291376.45999999996</v>
      </c>
      <c r="D3" s="1">
        <f>'PR-RAS'!E7</f>
        <v>457659.33</v>
      </c>
      <c r="E3" s="1">
        <v>0</v>
      </c>
      <c r="F3" s="1">
        <v>0</v>
      </c>
      <c r="G3" s="2">
        <f t="shared" si="0"/>
        <v>2413.3902400000002</v>
      </c>
      <c r="H3" s="2">
        <f t="shared" si="1"/>
        <v>0.78999999997904524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201051.74</v>
      </c>
      <c r="D4" s="1">
        <f>'PR-RAS'!E8</f>
        <v>309237.74</v>
      </c>
      <c r="E4" s="1">
        <v>0</v>
      </c>
      <c r="F4" s="1">
        <v>0</v>
      </c>
      <c r="G4" s="2">
        <f t="shared" si="0"/>
        <v>2458.5816599999998</v>
      </c>
      <c r="H4" s="2">
        <f t="shared" si="1"/>
        <v>0.52000000001862645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173436.01</v>
      </c>
      <c r="D5" s="1">
        <f>'PR-RAS'!E9</f>
        <v>281192.71999999997</v>
      </c>
      <c r="E5" s="1">
        <v>0</v>
      </c>
      <c r="F5" s="1">
        <v>0</v>
      </c>
      <c r="G5" s="2">
        <f t="shared" si="0"/>
        <v>2943.2857999999997</v>
      </c>
      <c r="H5" s="2">
        <f t="shared" si="1"/>
        <v>0.2900000000372529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12685.75</v>
      </c>
      <c r="D6" s="1">
        <f>'PR-RAS'!E10</f>
        <v>14578.53</v>
      </c>
      <c r="E6" s="1">
        <v>0</v>
      </c>
      <c r="F6" s="1">
        <v>0</v>
      </c>
      <c r="G6" s="2">
        <f t="shared" si="0"/>
        <v>209.21404999999999</v>
      </c>
      <c r="H6" s="2">
        <f t="shared" si="1"/>
        <v>0.71999999999934516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7987.62</v>
      </c>
      <c r="D7" s="1">
        <f>'PR-RAS'!E11</f>
        <v>5636.73</v>
      </c>
      <c r="E7" s="1">
        <v>0</v>
      </c>
      <c r="F7" s="1">
        <v>0</v>
      </c>
      <c r="G7" s="2">
        <f t="shared" si="0"/>
        <v>115.56647999999998</v>
      </c>
      <c r="H7" s="2">
        <f t="shared" si="1"/>
        <v>0.6500000000005457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2450.7399999999998</v>
      </c>
      <c r="D8" s="1">
        <f>'PR-RAS'!E12</f>
        <v>1846.2</v>
      </c>
      <c r="E8" s="1">
        <v>0</v>
      </c>
      <c r="F8" s="1">
        <v>0</v>
      </c>
      <c r="G8" s="2">
        <f t="shared" si="0"/>
        <v>43.001979999999996</v>
      </c>
      <c r="H8" s="2">
        <f t="shared" si="1"/>
        <v>0.46000000000026375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4491.62</v>
      </c>
      <c r="D9" s="1">
        <f>'PR-RAS'!E13</f>
        <v>5983.56</v>
      </c>
      <c r="E9" s="1">
        <v>0</v>
      </c>
      <c r="F9" s="1">
        <v>0</v>
      </c>
      <c r="G9" s="2">
        <f t="shared" si="0"/>
        <v>131.66992000000002</v>
      </c>
      <c r="H9" s="2">
        <f t="shared" si="1"/>
        <v>0.81999999999970896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85429.48</v>
      </c>
      <c r="D19" s="1">
        <f>'PR-RAS'!E23</f>
        <v>142276.20000000001</v>
      </c>
      <c r="E19" s="1">
        <v>0</v>
      </c>
      <c r="F19" s="1">
        <v>0</v>
      </c>
      <c r="G19" s="2">
        <f t="shared" si="0"/>
        <v>6659.6738399999995</v>
      </c>
      <c r="H19" s="2">
        <f t="shared" si="1"/>
        <v>0.680000000007567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16818.98</v>
      </c>
      <c r="D20" s="1">
        <f>'PR-RAS'!E24</f>
        <v>17954.96</v>
      </c>
      <c r="E20" s="1">
        <v>0</v>
      </c>
      <c r="F20" s="1">
        <v>0</v>
      </c>
      <c r="G20" s="2">
        <f t="shared" si="0"/>
        <v>1001.8490999999999</v>
      </c>
      <c r="H20" s="2">
        <f t="shared" si="1"/>
        <v>6.0000000001309672E-2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68610.5</v>
      </c>
      <c r="D23" s="1">
        <f>'PR-RAS'!E27</f>
        <v>124321.24</v>
      </c>
      <c r="E23" s="1">
        <v>0</v>
      </c>
      <c r="F23" s="1">
        <v>0</v>
      </c>
      <c r="G23" s="2">
        <f t="shared" si="0"/>
        <v>6979.5655599999991</v>
      </c>
      <c r="H23" s="2">
        <f t="shared" si="1"/>
        <v>0.74000000000523869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4895.24</v>
      </c>
      <c r="D25" s="1">
        <f>'PR-RAS'!E29</f>
        <v>6145.39</v>
      </c>
      <c r="E25" s="1">
        <v>0</v>
      </c>
      <c r="F25" s="1">
        <v>0</v>
      </c>
      <c r="G25" s="2">
        <f t="shared" si="0"/>
        <v>412.46448000000004</v>
      </c>
      <c r="H25" s="2">
        <f t="shared" si="1"/>
        <v>0.63000000000010914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4895.24</v>
      </c>
      <c r="D27" s="1">
        <f>'PR-RAS'!E31</f>
        <v>6145.39</v>
      </c>
      <c r="E27" s="1">
        <v>0</v>
      </c>
      <c r="F27" s="1">
        <v>0</v>
      </c>
      <c r="G27" s="2">
        <f t="shared" si="0"/>
        <v>446.83652000000001</v>
      </c>
      <c r="H27" s="2">
        <f t="shared" si="1"/>
        <v>0.63000000000010914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422256.4</v>
      </c>
      <c r="D46" s="1">
        <f>'PR-RAS'!E50</f>
        <v>471143.17</v>
      </c>
      <c r="E46" s="1">
        <v>0</v>
      </c>
      <c r="F46" s="1">
        <v>0</v>
      </c>
      <c r="G46" s="2">
        <f t="shared" si="0"/>
        <v>61404.423299999995</v>
      </c>
      <c r="H46" s="2">
        <f t="shared" si="1"/>
        <v>0.57000000000698492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304175.38</v>
      </c>
      <c r="D55" s="1">
        <f>'PR-RAS'!E59</f>
        <v>370502.92</v>
      </c>
      <c r="E55" s="1">
        <v>0</v>
      </c>
      <c r="F55" s="1">
        <v>0</v>
      </c>
      <c r="G55" s="2">
        <f t="shared" si="0"/>
        <v>56439.785879999996</v>
      </c>
      <c r="H55" s="2">
        <f t="shared" si="1"/>
        <v>0.46000000002095476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228988.25</v>
      </c>
      <c r="D56" s="1">
        <f>'PR-RAS'!E60</f>
        <v>36344.93</v>
      </c>
      <c r="E56" s="1">
        <v>0</v>
      </c>
      <c r="F56" s="1">
        <v>0</v>
      </c>
      <c r="G56" s="2">
        <f t="shared" si="0"/>
        <v>16592.296050000001</v>
      </c>
      <c r="H56" s="2">
        <f t="shared" si="1"/>
        <v>0.31999999999970896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75187.13</v>
      </c>
      <c r="D57" s="1">
        <f>'PR-RAS'!E61</f>
        <v>334157.99</v>
      </c>
      <c r="E57" s="1">
        <v>0</v>
      </c>
      <c r="F57" s="1">
        <v>0</v>
      </c>
      <c r="G57" s="2">
        <f t="shared" si="0"/>
        <v>41636.174160000002</v>
      </c>
      <c r="H57" s="2">
        <f t="shared" si="1"/>
        <v>0.14000000001396984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52764.13</v>
      </c>
      <c r="D58" s="1">
        <f>'PR-RAS'!E62</f>
        <v>46124.959999999999</v>
      </c>
      <c r="E58" s="1">
        <v>0</v>
      </c>
      <c r="F58" s="1">
        <v>0</v>
      </c>
      <c r="G58" s="2">
        <f t="shared" si="0"/>
        <v>8265.8008499999996</v>
      </c>
      <c r="H58" s="2">
        <f t="shared" si="1"/>
        <v>0.16999999999825377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52764.13</v>
      </c>
      <c r="D59" s="1">
        <f>'PR-RAS'!E63</f>
        <v>46124.959999999999</v>
      </c>
      <c r="E59" s="1">
        <v>0</v>
      </c>
      <c r="F59" s="1">
        <v>0</v>
      </c>
      <c r="G59" s="2">
        <f t="shared" si="0"/>
        <v>8410.8148999999994</v>
      </c>
      <c r="H59" s="2">
        <f t="shared" si="1"/>
        <v>0.16999999999825377</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65316.89</v>
      </c>
      <c r="D70" s="1">
        <f>'PR-RAS'!E74</f>
        <v>54515.29</v>
      </c>
      <c r="E70" s="1">
        <v>0</v>
      </c>
      <c r="F70" s="1">
        <v>0</v>
      </c>
      <c r="G70" s="2">
        <f t="shared" si="0"/>
        <v>12029.97543</v>
      </c>
      <c r="H70" s="2">
        <f t="shared" si="1"/>
        <v>0.40000000000145519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65316.89</v>
      </c>
      <c r="D71" s="1">
        <f>'PR-RAS'!E75</f>
        <v>54515.29</v>
      </c>
      <c r="E71" s="1">
        <v>0</v>
      </c>
      <c r="F71" s="1">
        <v>0</v>
      </c>
      <c r="G71" s="2">
        <f t="shared" si="0"/>
        <v>12204.322900000001</v>
      </c>
      <c r="H71" s="2">
        <f t="shared" si="1"/>
        <v>0.40000000000145519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41065.340000000004</v>
      </c>
      <c r="D78" s="1">
        <f>'PR-RAS'!E82</f>
        <v>46686.779999999992</v>
      </c>
      <c r="E78" s="1">
        <v>0</v>
      </c>
      <c r="F78" s="1">
        <v>0</v>
      </c>
      <c r="G78" s="2">
        <f t="shared" si="0"/>
        <v>10351.7953</v>
      </c>
      <c r="H78" s="2">
        <f t="shared" si="1"/>
        <v>0.56000000001222361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0.04</v>
      </c>
      <c r="D79" s="1">
        <f>'PR-RAS'!E83</f>
        <v>27.84</v>
      </c>
      <c r="E79" s="1">
        <v>0</v>
      </c>
      <c r="F79" s="1">
        <v>0</v>
      </c>
      <c r="G79" s="2">
        <f t="shared" si="0"/>
        <v>4.3461600000000002</v>
      </c>
      <c r="H79" s="2">
        <f t="shared" si="1"/>
        <v>0.20000000000000015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0.01</v>
      </c>
      <c r="D81" s="1">
        <f>'PR-RAS'!E85</f>
        <v>0</v>
      </c>
      <c r="E81" s="1">
        <v>0</v>
      </c>
      <c r="F81" s="1">
        <v>0</v>
      </c>
      <c r="G81" s="2">
        <f t="shared" si="0"/>
        <v>8.0000000000000004E-4</v>
      </c>
      <c r="H81" s="2">
        <f t="shared" si="1"/>
        <v>0.01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0.03</v>
      </c>
      <c r="D82" s="1">
        <f>'PR-RAS'!E86</f>
        <v>0</v>
      </c>
      <c r="E82" s="1">
        <v>0</v>
      </c>
      <c r="F82" s="1">
        <v>0</v>
      </c>
      <c r="G82" s="2">
        <f t="shared" si="0"/>
        <v>2.4299999999999999E-3</v>
      </c>
      <c r="H82" s="2">
        <f t="shared" si="1"/>
        <v>0.03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27.84</v>
      </c>
      <c r="E83" s="1">
        <v>0</v>
      </c>
      <c r="F83" s="1">
        <v>0</v>
      </c>
      <c r="G83" s="2">
        <f t="shared" si="0"/>
        <v>4.56576</v>
      </c>
      <c r="H83" s="2">
        <f t="shared" si="1"/>
        <v>0.16000000000000014</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41065.300000000003</v>
      </c>
      <c r="D87" s="1">
        <f>'PR-RAS'!E91</f>
        <v>46658.939999999995</v>
      </c>
      <c r="E87" s="1">
        <v>0</v>
      </c>
      <c r="F87" s="1">
        <v>0</v>
      </c>
      <c r="G87" s="2">
        <f t="shared" si="0"/>
        <v>11556.953479999998</v>
      </c>
      <c r="H87" s="2">
        <f t="shared" si="1"/>
        <v>0.36000000000785803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240.04</v>
      </c>
      <c r="D88" s="1">
        <f>'PR-RAS'!E92</f>
        <v>95.56</v>
      </c>
      <c r="E88" s="1">
        <v>0</v>
      </c>
      <c r="F88" s="1">
        <v>0</v>
      </c>
      <c r="G88" s="2">
        <f t="shared" si="0"/>
        <v>37.510919999999992</v>
      </c>
      <c r="H88" s="2">
        <f t="shared" si="1"/>
        <v>0.47999999999998977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17295.59</v>
      </c>
      <c r="D89" s="1">
        <f>'PR-RAS'!E93</f>
        <v>16757.84</v>
      </c>
      <c r="E89" s="1">
        <v>0</v>
      </c>
      <c r="F89" s="1">
        <v>0</v>
      </c>
      <c r="G89" s="2">
        <f t="shared" si="0"/>
        <v>4471.3917600000004</v>
      </c>
      <c r="H89" s="2">
        <f t="shared" si="1"/>
        <v>0.56999999999970896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23529.67</v>
      </c>
      <c r="D90" s="1">
        <f>'PR-RAS'!E94</f>
        <v>28785.05</v>
      </c>
      <c r="E90" s="1">
        <v>0</v>
      </c>
      <c r="F90" s="1">
        <v>0</v>
      </c>
      <c r="G90" s="2">
        <f t="shared" si="0"/>
        <v>7217.8795299999983</v>
      </c>
      <c r="H90" s="2">
        <f t="shared" si="1"/>
        <v>0.38000000000101863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1020.49</v>
      </c>
      <c r="E93" s="1">
        <v>0</v>
      </c>
      <c r="F93" s="1">
        <v>0</v>
      </c>
      <c r="G93" s="2">
        <f t="shared" si="0"/>
        <v>187.77016</v>
      </c>
      <c r="H93" s="2">
        <f t="shared" si="1"/>
        <v>0.49000000000000909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201347.28</v>
      </c>
      <c r="D102" s="1">
        <f>'PR-RAS'!E106</f>
        <v>128288.81999999999</v>
      </c>
      <c r="E102" s="1">
        <v>0</v>
      </c>
      <c r="F102" s="1">
        <v>0</v>
      </c>
      <c r="G102" s="2">
        <f t="shared" si="0"/>
        <v>46250.416920000003</v>
      </c>
      <c r="H102" s="2">
        <f t="shared" si="1"/>
        <v>0.46000000000640284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737.02</v>
      </c>
      <c r="D103" s="1">
        <f>'PR-RAS'!E107</f>
        <v>972.27</v>
      </c>
      <c r="E103" s="1">
        <v>0</v>
      </c>
      <c r="F103" s="1">
        <v>0</v>
      </c>
      <c r="G103" s="2">
        <f t="shared" si="0"/>
        <v>273.51911999999999</v>
      </c>
      <c r="H103" s="2">
        <f t="shared" si="1"/>
        <v>0.28999999999996362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15.93</v>
      </c>
      <c r="D105" s="1">
        <f>'PR-RAS'!E109</f>
        <v>0</v>
      </c>
      <c r="E105" s="1">
        <v>0</v>
      </c>
      <c r="F105" s="1">
        <v>0</v>
      </c>
      <c r="G105" s="2">
        <f t="shared" si="0"/>
        <v>1.65672</v>
      </c>
      <c r="H105" s="2">
        <f t="shared" si="1"/>
        <v>7.0000000000000284E-2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721.09</v>
      </c>
      <c r="D107" s="1">
        <f>'PR-RAS'!E111</f>
        <v>972.27</v>
      </c>
      <c r="E107" s="1">
        <v>0</v>
      </c>
      <c r="F107" s="1">
        <v>0</v>
      </c>
      <c r="G107" s="2">
        <f t="shared" si="0"/>
        <v>282.55678</v>
      </c>
      <c r="H107" s="2">
        <f t="shared" si="1"/>
        <v>0.36000000000001364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124751.18</v>
      </c>
      <c r="D108" s="1">
        <f>'PR-RAS'!E112</f>
        <v>63183.24</v>
      </c>
      <c r="E108" s="1">
        <v>0</v>
      </c>
      <c r="F108" s="1">
        <v>0</v>
      </c>
      <c r="G108" s="2">
        <f t="shared" si="0"/>
        <v>26869.589619999995</v>
      </c>
      <c r="H108" s="2">
        <f t="shared" si="1"/>
        <v>0.41999999999097781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391.67</v>
      </c>
      <c r="E110" s="1">
        <v>0</v>
      </c>
      <c r="F110" s="1">
        <v>0</v>
      </c>
      <c r="G110" s="2">
        <f t="shared" si="0"/>
        <v>85.384060000000005</v>
      </c>
      <c r="H110" s="2">
        <f t="shared" si="1"/>
        <v>0.32999999999998408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108636.97</v>
      </c>
      <c r="D111" s="1">
        <f>'PR-RAS'!E115</f>
        <v>47830.83</v>
      </c>
      <c r="E111" s="1">
        <v>0</v>
      </c>
      <c r="F111" s="1">
        <v>0</v>
      </c>
      <c r="G111" s="2">
        <f t="shared" si="0"/>
        <v>22472.849300000002</v>
      </c>
      <c r="H111" s="2">
        <f t="shared" si="1"/>
        <v>0.19999999999708962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16114.21</v>
      </c>
      <c r="D113" s="1">
        <f>'PR-RAS'!E117</f>
        <v>14960.74</v>
      </c>
      <c r="E113" s="1">
        <v>0</v>
      </c>
      <c r="F113" s="1">
        <v>0</v>
      </c>
      <c r="G113" s="2">
        <f t="shared" si="0"/>
        <v>5155.9972800000005</v>
      </c>
      <c r="H113" s="2">
        <f t="shared" si="1"/>
        <v>0.46999999999934516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75859.08</v>
      </c>
      <c r="D116" s="1">
        <f>'PR-RAS'!E120</f>
        <v>64133.31</v>
      </c>
      <c r="E116" s="1">
        <v>0</v>
      </c>
      <c r="F116" s="1">
        <v>0</v>
      </c>
      <c r="G116" s="2">
        <f t="shared" si="0"/>
        <v>23474.455500000004</v>
      </c>
      <c r="H116" s="2">
        <f t="shared" si="1"/>
        <v>0.38999999999941792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26499.13</v>
      </c>
      <c r="D117" s="1">
        <f>'PR-RAS'!E121</f>
        <v>16607</v>
      </c>
      <c r="E117" s="1">
        <v>0</v>
      </c>
      <c r="F117" s="1">
        <v>0</v>
      </c>
      <c r="G117" s="2">
        <f t="shared" si="0"/>
        <v>6926.7230800000007</v>
      </c>
      <c r="H117" s="2">
        <f t="shared" si="1"/>
        <v>0.13000000000101863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49359.95</v>
      </c>
      <c r="D118" s="1">
        <f>'PR-RAS'!E122</f>
        <v>47526.31</v>
      </c>
      <c r="E118" s="1">
        <v>0</v>
      </c>
      <c r="F118" s="1">
        <v>0</v>
      </c>
      <c r="G118" s="2">
        <f t="shared" si="0"/>
        <v>16896.270690000001</v>
      </c>
      <c r="H118" s="2">
        <f t="shared" si="1"/>
        <v>0.36000000000058208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3.51</v>
      </c>
      <c r="D120" s="1">
        <f>'PR-RAS'!E124</f>
        <v>0</v>
      </c>
      <c r="E120" s="1">
        <v>0</v>
      </c>
      <c r="F120" s="1">
        <v>0</v>
      </c>
      <c r="G120" s="2">
        <f t="shared" si="0"/>
        <v>0.41768999999999995</v>
      </c>
      <c r="H120" s="2">
        <f t="shared" si="1"/>
        <v>0.49000000000000021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3.51</v>
      </c>
      <c r="D124" s="1">
        <f>'PR-RAS'!E128</f>
        <v>0</v>
      </c>
      <c r="E124" s="1">
        <v>0</v>
      </c>
      <c r="F124" s="1">
        <v>0</v>
      </c>
      <c r="G124" s="2">
        <f t="shared" si="0"/>
        <v>0.43172999999999995</v>
      </c>
      <c r="H124" s="2">
        <f t="shared" si="1"/>
        <v>0.49000000000000021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3.51</v>
      </c>
      <c r="D125" s="1">
        <f>'PR-RAS'!E129</f>
        <v>0</v>
      </c>
      <c r="E125" s="1">
        <v>0</v>
      </c>
      <c r="F125" s="1">
        <v>0</v>
      </c>
      <c r="G125" s="2">
        <f t="shared" si="0"/>
        <v>0.43523999999999996</v>
      </c>
      <c r="H125" s="2">
        <f t="shared" si="1"/>
        <v>0.49000000000000021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675063.21000000008</v>
      </c>
      <c r="D147" s="1">
        <f>'PR-RAS'!E151</f>
        <v>743967.83000000007</v>
      </c>
      <c r="E147" s="1">
        <v>0</v>
      </c>
      <c r="F147" s="1">
        <v>0</v>
      </c>
      <c r="G147" s="2">
        <f t="shared" si="0"/>
        <v>315797.83502</v>
      </c>
      <c r="H147" s="2">
        <f t="shared" si="1"/>
        <v>0.38000000000465661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121993.35</v>
      </c>
      <c r="D148" s="1">
        <f>'PR-RAS'!E152</f>
        <v>193220.50000000003</v>
      </c>
      <c r="E148" s="1">
        <v>0</v>
      </c>
      <c r="F148" s="1">
        <v>0</v>
      </c>
      <c r="G148" s="2">
        <f t="shared" si="0"/>
        <v>74739.849450000009</v>
      </c>
      <c r="H148" s="2">
        <f t="shared" si="1"/>
        <v>0.84999999997671694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98788.160000000003</v>
      </c>
      <c r="D149" s="1">
        <f>'PR-RAS'!E153</f>
        <v>157086.39000000001</v>
      </c>
      <c r="E149" s="1">
        <v>0</v>
      </c>
      <c r="F149" s="1">
        <v>0</v>
      </c>
      <c r="G149" s="2">
        <f t="shared" si="0"/>
        <v>61118.219120000009</v>
      </c>
      <c r="H149" s="2">
        <f t="shared" si="1"/>
        <v>0.5500000000174623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98788.160000000003</v>
      </c>
      <c r="D150" s="1">
        <f>'PR-RAS'!E154</f>
        <v>157086.39000000001</v>
      </c>
      <c r="E150" s="1">
        <v>0</v>
      </c>
      <c r="F150" s="1">
        <v>0</v>
      </c>
      <c r="G150" s="2">
        <f t="shared" si="0"/>
        <v>61531.180060000006</v>
      </c>
      <c r="H150" s="2">
        <f t="shared" si="1"/>
        <v>0.5500000000174623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6926.32</v>
      </c>
      <c r="D154" s="1">
        <f>'PR-RAS'!E158</f>
        <v>10269.26</v>
      </c>
      <c r="E154" s="1">
        <v>0</v>
      </c>
      <c r="F154" s="1">
        <v>0</v>
      </c>
      <c r="G154" s="2">
        <f t="shared" si="0"/>
        <v>4202.1205200000004</v>
      </c>
      <c r="H154" s="2">
        <f t="shared" si="1"/>
        <v>0.57999999999992724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16278.87</v>
      </c>
      <c r="D155" s="1">
        <f>'PR-RAS'!E159</f>
        <v>25864.85</v>
      </c>
      <c r="E155" s="1">
        <v>0</v>
      </c>
      <c r="F155" s="1">
        <v>0</v>
      </c>
      <c r="G155" s="2">
        <f t="shared" si="0"/>
        <v>10473.319779999998</v>
      </c>
      <c r="H155" s="2">
        <f t="shared" si="1"/>
        <v>0.28000000000065484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16278.87</v>
      </c>
      <c r="D157" s="1">
        <f>'PR-RAS'!E161</f>
        <v>25864.85</v>
      </c>
      <c r="E157" s="1">
        <v>0</v>
      </c>
      <c r="F157" s="1">
        <v>0</v>
      </c>
      <c r="G157" s="2">
        <f t="shared" si="0"/>
        <v>10609.336919999998</v>
      </c>
      <c r="H157" s="2">
        <f t="shared" si="1"/>
        <v>0.28000000000065484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322176.32</v>
      </c>
      <c r="D159" s="1">
        <f>'PR-RAS'!E163</f>
        <v>294228.22000000003</v>
      </c>
      <c r="E159" s="1">
        <v>0</v>
      </c>
      <c r="F159" s="1">
        <v>0</v>
      </c>
      <c r="G159" s="2">
        <f t="shared" si="0"/>
        <v>143879.97607999999</v>
      </c>
      <c r="H159" s="2">
        <f t="shared" si="1"/>
        <v>0.5400000000372529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4482.6499999999996</v>
      </c>
      <c r="D160" s="1">
        <f>'PR-RAS'!E164</f>
        <v>4005.0299999999997</v>
      </c>
      <c r="E160" s="1">
        <v>0</v>
      </c>
      <c r="F160" s="1">
        <v>0</v>
      </c>
      <c r="G160" s="2">
        <f t="shared" si="0"/>
        <v>1986.3408899999999</v>
      </c>
      <c r="H160" s="2">
        <f t="shared" si="1"/>
        <v>0.38000000000010914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3387</v>
      </c>
      <c r="D161" s="1">
        <f>'PR-RAS'!E165</f>
        <v>496.22</v>
      </c>
      <c r="E161" s="1">
        <v>0</v>
      </c>
      <c r="F161" s="1">
        <v>0</v>
      </c>
      <c r="G161" s="2">
        <f t="shared" si="0"/>
        <v>700.71040000000005</v>
      </c>
      <c r="H161" s="2">
        <f t="shared" si="1"/>
        <v>0.22000000000002728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895.24</v>
      </c>
      <c r="D162" s="1">
        <f>'PR-RAS'!E166</f>
        <v>2813.82</v>
      </c>
      <c r="E162" s="1">
        <v>0</v>
      </c>
      <c r="F162" s="1">
        <v>0</v>
      </c>
      <c r="G162" s="2">
        <f t="shared" si="0"/>
        <v>1050.1836800000001</v>
      </c>
      <c r="H162" s="2">
        <f t="shared" si="1"/>
        <v>0.41999999999984539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200.41</v>
      </c>
      <c r="D164" s="1">
        <f>'PR-RAS'!E168</f>
        <v>694.99</v>
      </c>
      <c r="E164" s="1">
        <v>0</v>
      </c>
      <c r="F164" s="1">
        <v>0</v>
      </c>
      <c r="G164" s="2">
        <f t="shared" si="0"/>
        <v>259.23357000000004</v>
      </c>
      <c r="H164" s="2">
        <f t="shared" si="1"/>
        <v>0.41999999999998749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50139.06</v>
      </c>
      <c r="D165" s="1">
        <f>'PR-RAS'!E169</f>
        <v>67980.460000000006</v>
      </c>
      <c r="E165" s="1">
        <v>0</v>
      </c>
      <c r="F165" s="1">
        <v>0</v>
      </c>
      <c r="G165" s="2">
        <f t="shared" si="0"/>
        <v>30520.396720000004</v>
      </c>
      <c r="H165" s="2">
        <f t="shared" si="1"/>
        <v>0.52000000000407454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5827.08</v>
      </c>
      <c r="D166" s="1">
        <f>'PR-RAS'!E170</f>
        <v>5684.06</v>
      </c>
      <c r="E166" s="1">
        <v>0</v>
      </c>
      <c r="F166" s="1">
        <v>0</v>
      </c>
      <c r="G166" s="2">
        <f t="shared" si="0"/>
        <v>2837.2080000000001</v>
      </c>
      <c r="H166" s="2">
        <f t="shared" si="1"/>
        <v>0.14000000000032742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5883</v>
      </c>
      <c r="E167" s="1">
        <v>0</v>
      </c>
      <c r="F167" s="1">
        <v>0</v>
      </c>
      <c r="G167" s="2">
        <f t="shared" si="0"/>
        <v>1953.1560000000002</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41477.949999999997</v>
      </c>
      <c r="D168" s="1">
        <f>'PR-RAS'!E172</f>
        <v>39929.57</v>
      </c>
      <c r="E168" s="1">
        <v>0</v>
      </c>
      <c r="F168" s="1">
        <v>0</v>
      </c>
      <c r="G168" s="2">
        <f t="shared" si="0"/>
        <v>20263.294030000001</v>
      </c>
      <c r="H168" s="2">
        <f t="shared" si="1"/>
        <v>0.48000000000320142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1180.31</v>
      </c>
      <c r="D169" s="1">
        <f>'PR-RAS'!E173</f>
        <v>11361.12</v>
      </c>
      <c r="E169" s="1">
        <v>0</v>
      </c>
      <c r="F169" s="1">
        <v>0</v>
      </c>
      <c r="G169" s="2">
        <f t="shared" si="0"/>
        <v>4015.628400000001</v>
      </c>
      <c r="H169" s="2">
        <f t="shared" si="1"/>
        <v>0.43000000000074579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1192.97</v>
      </c>
      <c r="D170" s="1">
        <f>'PR-RAS'!E174</f>
        <v>4561.66</v>
      </c>
      <c r="E170" s="1">
        <v>0</v>
      </c>
      <c r="F170" s="1">
        <v>0</v>
      </c>
      <c r="G170" s="2">
        <f t="shared" si="0"/>
        <v>1743.4530099999999</v>
      </c>
      <c r="H170" s="2">
        <f t="shared" si="1"/>
        <v>0.37000000000011823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460.75</v>
      </c>
      <c r="D172" s="1">
        <f>'PR-RAS'!E176</f>
        <v>561.04999999999995</v>
      </c>
      <c r="E172" s="1">
        <v>0</v>
      </c>
      <c r="F172" s="1">
        <v>0</v>
      </c>
      <c r="G172" s="2">
        <f t="shared" si="0"/>
        <v>270.66735</v>
      </c>
      <c r="H172" s="2">
        <f t="shared" si="1"/>
        <v>0.29999999999995453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228994.24</v>
      </c>
      <c r="D173" s="1">
        <f>'PR-RAS'!E177</f>
        <v>181558.49000000002</v>
      </c>
      <c r="E173" s="1">
        <v>0</v>
      </c>
      <c r="F173" s="1">
        <v>0</v>
      </c>
      <c r="G173" s="2">
        <f t="shared" si="0"/>
        <v>101843.12983999999</v>
      </c>
      <c r="H173" s="2">
        <f t="shared" si="1"/>
        <v>0.73000000001047738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10957.72</v>
      </c>
      <c r="D174" s="1">
        <f>'PR-RAS'!E178</f>
        <v>12739.74</v>
      </c>
      <c r="E174" s="1">
        <v>0</v>
      </c>
      <c r="F174" s="1">
        <v>0</v>
      </c>
      <c r="G174" s="2">
        <f t="shared" si="0"/>
        <v>6303.6355999999987</v>
      </c>
      <c r="H174" s="2">
        <f t="shared" si="1"/>
        <v>0.54000000000087311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90000.18</v>
      </c>
      <c r="D175" s="1">
        <f>'PR-RAS'!E179</f>
        <v>40077.21</v>
      </c>
      <c r="E175" s="1">
        <v>0</v>
      </c>
      <c r="F175" s="1">
        <v>0</v>
      </c>
      <c r="G175" s="2">
        <f t="shared" si="0"/>
        <v>29606.900399999995</v>
      </c>
      <c r="H175" s="2">
        <f t="shared" si="1"/>
        <v>0.38999999999214197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16042.55</v>
      </c>
      <c r="D176" s="1">
        <f>'PR-RAS'!E180</f>
        <v>9843.19</v>
      </c>
      <c r="E176" s="1">
        <v>0</v>
      </c>
      <c r="F176" s="1">
        <v>0</v>
      </c>
      <c r="G176" s="2">
        <f t="shared" si="0"/>
        <v>6252.5627500000001</v>
      </c>
      <c r="H176" s="2">
        <f t="shared" si="1"/>
        <v>0.64000000000123691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57465.9</v>
      </c>
      <c r="D177" s="1">
        <f>'PR-RAS'!E181</f>
        <v>39407.19</v>
      </c>
      <c r="E177" s="1">
        <v>0</v>
      </c>
      <c r="F177" s="1">
        <v>0</v>
      </c>
      <c r="G177" s="2">
        <f t="shared" si="0"/>
        <v>23985.329279999998</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5745.09</v>
      </c>
      <c r="D178" s="1">
        <f>'PR-RAS'!E182</f>
        <v>7628.31</v>
      </c>
      <c r="E178" s="1">
        <v>0</v>
      </c>
      <c r="F178" s="1">
        <v>0</v>
      </c>
      <c r="G178" s="2">
        <f t="shared" si="0"/>
        <v>3717.3026699999996</v>
      </c>
      <c r="H178" s="2">
        <f t="shared" si="1"/>
        <v>0.4000000000005457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4031.79</v>
      </c>
      <c r="D179" s="1">
        <f>'PR-RAS'!E183</f>
        <v>4540</v>
      </c>
      <c r="E179" s="1">
        <v>0</v>
      </c>
      <c r="F179" s="1">
        <v>0</v>
      </c>
      <c r="G179" s="2">
        <f t="shared" si="0"/>
        <v>2333.8986199999999</v>
      </c>
      <c r="H179" s="2">
        <f t="shared" si="1"/>
        <v>0.21000000000003638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40417.949999999997</v>
      </c>
      <c r="D180" s="1">
        <f>'PR-RAS'!E184</f>
        <v>52564.69</v>
      </c>
      <c r="E180" s="1">
        <v>0</v>
      </c>
      <c r="F180" s="1">
        <v>0</v>
      </c>
      <c r="G180" s="2">
        <f t="shared" si="0"/>
        <v>26052.972070000003</v>
      </c>
      <c r="H180" s="2">
        <f t="shared" si="1"/>
        <v>0.36000000000058208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2903.48</v>
      </c>
      <c r="D181" s="1">
        <f>'PR-RAS'!E185</f>
        <v>13038.01</v>
      </c>
      <c r="E181" s="1">
        <v>0</v>
      </c>
      <c r="F181" s="1">
        <v>0</v>
      </c>
      <c r="G181" s="2">
        <f t="shared" si="0"/>
        <v>5216.3099999999995</v>
      </c>
      <c r="H181" s="2">
        <f t="shared" si="1"/>
        <v>0.49000000000023647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1429.58</v>
      </c>
      <c r="D182" s="1">
        <f>'PR-RAS'!E186</f>
        <v>1720.15</v>
      </c>
      <c r="E182" s="1">
        <v>0</v>
      </c>
      <c r="F182" s="1">
        <v>0</v>
      </c>
      <c r="G182" s="2">
        <f t="shared" si="0"/>
        <v>881.44827999999995</v>
      </c>
      <c r="H182" s="2">
        <f t="shared" si="1"/>
        <v>0.57000000000016371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38560.369999999995</v>
      </c>
      <c r="D184" s="1">
        <f>'PR-RAS'!E188</f>
        <v>40684.240000000005</v>
      </c>
      <c r="E184" s="1">
        <v>0</v>
      </c>
      <c r="F184" s="1">
        <v>0</v>
      </c>
      <c r="G184" s="2">
        <f t="shared" si="0"/>
        <v>21946.97955</v>
      </c>
      <c r="H184" s="2">
        <f t="shared" si="1"/>
        <v>0.61000000000058208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4444.8900000000003</v>
      </c>
      <c r="D185" s="1">
        <f>'PR-RAS'!E189</f>
        <v>7268.25</v>
      </c>
      <c r="E185" s="1">
        <v>0</v>
      </c>
      <c r="F185" s="1">
        <v>0</v>
      </c>
      <c r="G185" s="2">
        <f t="shared" si="0"/>
        <v>3492.5757599999997</v>
      </c>
      <c r="H185" s="2">
        <f t="shared" si="1"/>
        <v>0.35999999999967258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3538.69</v>
      </c>
      <c r="D186" s="1">
        <f>'PR-RAS'!E190</f>
        <v>3257.66</v>
      </c>
      <c r="E186" s="1">
        <v>0</v>
      </c>
      <c r="F186" s="1">
        <v>0</v>
      </c>
      <c r="G186" s="2">
        <f t="shared" si="0"/>
        <v>1859.9918500000001</v>
      </c>
      <c r="H186" s="2">
        <f t="shared" si="1"/>
        <v>0.65000000000009095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11863.09</v>
      </c>
      <c r="D187" s="1">
        <f>'PR-RAS'!E191</f>
        <v>10142.86</v>
      </c>
      <c r="E187" s="1">
        <v>0</v>
      </c>
      <c r="F187" s="1">
        <v>0</v>
      </c>
      <c r="G187" s="2">
        <f t="shared" si="0"/>
        <v>5979.6786600000005</v>
      </c>
      <c r="H187" s="2">
        <f t="shared" si="1"/>
        <v>0.22999999999956344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18713.7</v>
      </c>
      <c r="D191" s="1">
        <f>'PR-RAS'!E195</f>
        <v>20015.47</v>
      </c>
      <c r="E191" s="1">
        <v>0</v>
      </c>
      <c r="F191" s="1">
        <v>0</v>
      </c>
      <c r="G191" s="2">
        <f t="shared" si="0"/>
        <v>11161.481599999999</v>
      </c>
      <c r="H191" s="2">
        <f t="shared" si="1"/>
        <v>0.77000000000043656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3119.63</v>
      </c>
      <c r="D192" s="1">
        <f>'PR-RAS'!E196</f>
        <v>33699.479999999996</v>
      </c>
      <c r="E192" s="1">
        <v>0</v>
      </c>
      <c r="F192" s="1">
        <v>0</v>
      </c>
      <c r="G192" s="2">
        <f t="shared" si="0"/>
        <v>13469.05069</v>
      </c>
      <c r="H192" s="2">
        <f t="shared" si="1"/>
        <v>0.84999999999581632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1516.89</v>
      </c>
      <c r="D198" s="1">
        <f>'PR-RAS'!E202</f>
        <v>794.31</v>
      </c>
      <c r="E198" s="1">
        <v>0</v>
      </c>
      <c r="F198" s="1">
        <v>0</v>
      </c>
      <c r="G198" s="2">
        <f t="shared" si="0"/>
        <v>611.78547000000003</v>
      </c>
      <c r="H198" s="2">
        <f t="shared" si="1"/>
        <v>0.41999999999984539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4.0599999999999996</v>
      </c>
      <c r="E200" s="1">
        <v>0</v>
      </c>
      <c r="F200" s="1">
        <v>0</v>
      </c>
      <c r="G200" s="2">
        <f t="shared" si="0"/>
        <v>1.61588</v>
      </c>
      <c r="H200" s="2">
        <f t="shared" si="1"/>
        <v>5.9999999999999609E-2</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1148.69</v>
      </c>
      <c r="D201" s="1">
        <f>'PR-RAS'!E205</f>
        <v>130.72999999999999</v>
      </c>
      <c r="E201" s="1">
        <v>0</v>
      </c>
      <c r="F201" s="1">
        <v>0</v>
      </c>
      <c r="G201" s="2">
        <f t="shared" si="0"/>
        <v>282.03000000000003</v>
      </c>
      <c r="H201" s="2">
        <f t="shared" si="1"/>
        <v>0.57999999999995566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368.2</v>
      </c>
      <c r="D202" s="1">
        <f>'PR-RAS'!E206</f>
        <v>659.52</v>
      </c>
      <c r="E202" s="1">
        <v>0</v>
      </c>
      <c r="F202" s="1">
        <v>0</v>
      </c>
      <c r="G202" s="2">
        <f t="shared" si="0"/>
        <v>339.13524000000001</v>
      </c>
      <c r="H202" s="2">
        <f t="shared" si="1"/>
        <v>0.68000000000000682</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1602.74</v>
      </c>
      <c r="D206" s="1">
        <f>'PR-RAS'!E210</f>
        <v>32905.17</v>
      </c>
      <c r="E206" s="1">
        <v>0</v>
      </c>
      <c r="F206" s="1">
        <v>0</v>
      </c>
      <c r="G206" s="2">
        <f t="shared" si="0"/>
        <v>13819.681399999999</v>
      </c>
      <c r="H206" s="2">
        <f t="shared" si="1"/>
        <v>0.42999999999824468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1522.03</v>
      </c>
      <c r="D207" s="1">
        <f>'PR-RAS'!E211</f>
        <v>1478.11</v>
      </c>
      <c r="E207" s="1">
        <v>0</v>
      </c>
      <c r="F207" s="1">
        <v>0</v>
      </c>
      <c r="G207" s="2">
        <f t="shared" si="0"/>
        <v>922.51949999999999</v>
      </c>
      <c r="H207" s="2">
        <f t="shared" si="1"/>
        <v>0.13999999999987267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0.19</v>
      </c>
      <c r="D208" s="1">
        <f>'PR-RAS'!E212</f>
        <v>0</v>
      </c>
      <c r="E208" s="1">
        <v>0</v>
      </c>
      <c r="F208" s="1">
        <v>0</v>
      </c>
      <c r="G208" s="2">
        <f t="shared" si="0"/>
        <v>3.9329999999999997E-2</v>
      </c>
      <c r="H208" s="2">
        <f t="shared" si="1"/>
        <v>0.19</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80.52</v>
      </c>
      <c r="D209" s="1">
        <f>'PR-RAS'!E213</f>
        <v>135.87</v>
      </c>
      <c r="E209" s="1">
        <v>0</v>
      </c>
      <c r="F209" s="1">
        <v>0</v>
      </c>
      <c r="G209" s="2">
        <f t="shared" si="0"/>
        <v>73.270079999999993</v>
      </c>
      <c r="H209" s="2">
        <f t="shared" si="1"/>
        <v>0.60999999999999943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31291.19</v>
      </c>
      <c r="E210" s="1">
        <v>0</v>
      </c>
      <c r="F210" s="1">
        <v>0</v>
      </c>
      <c r="G210" s="2">
        <f t="shared" si="0"/>
        <v>13079.717419999999</v>
      </c>
      <c r="H210" s="2">
        <f t="shared" si="1"/>
        <v>0.18999999999869033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12680.58</v>
      </c>
      <c r="E211" s="1">
        <v>0</v>
      </c>
      <c r="F211" s="1">
        <v>0</v>
      </c>
      <c r="G211" s="2">
        <f t="shared" si="0"/>
        <v>5325.8436000000002</v>
      </c>
      <c r="H211" s="2">
        <f t="shared" si="1"/>
        <v>0.42000000000007276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12680.58</v>
      </c>
      <c r="E215" s="1">
        <v>0</v>
      </c>
      <c r="F215" s="1">
        <v>0</v>
      </c>
      <c r="G215" s="2">
        <f t="shared" si="0"/>
        <v>5427.2882399999999</v>
      </c>
      <c r="H215" s="2">
        <f t="shared" si="1"/>
        <v>0.42000000000007276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12680.58</v>
      </c>
      <c r="E217" s="1">
        <v>0</v>
      </c>
      <c r="F217" s="1">
        <v>0</v>
      </c>
      <c r="G217" s="2">
        <f t="shared" si="0"/>
        <v>5478.0105599999997</v>
      </c>
      <c r="H217" s="2">
        <f t="shared" si="1"/>
        <v>0.42000000000007276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53998.67</v>
      </c>
      <c r="D220" s="1">
        <f>'PR-RAS'!E224</f>
        <v>60059.64</v>
      </c>
      <c r="E220" s="1">
        <v>0</v>
      </c>
      <c r="F220" s="1">
        <v>0</v>
      </c>
      <c r="G220" s="2">
        <f t="shared" si="0"/>
        <v>38131.831050000001</v>
      </c>
      <c r="H220" s="2">
        <f t="shared" si="1"/>
        <v>0.69000000000232831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53998.67</v>
      </c>
      <c r="D227" s="1">
        <f>'PR-RAS'!E231</f>
        <v>60059.64</v>
      </c>
      <c r="E227" s="1">
        <v>0</v>
      </c>
      <c r="F227" s="1">
        <v>0</v>
      </c>
      <c r="G227" s="2">
        <f t="shared" si="0"/>
        <v>39350.656700000007</v>
      </c>
      <c r="H227" s="2">
        <f t="shared" si="1"/>
        <v>0.69000000000232831</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53998.67</v>
      </c>
      <c r="D228" s="1">
        <f>'PR-RAS'!E232</f>
        <v>60059.64</v>
      </c>
      <c r="E228" s="1">
        <v>0</v>
      </c>
      <c r="F228" s="1">
        <v>0</v>
      </c>
      <c r="G228" s="2">
        <f t="shared" si="0"/>
        <v>39524.774650000007</v>
      </c>
      <c r="H228" s="2">
        <f t="shared" si="1"/>
        <v>0.69000000000232831</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31663.599999999999</v>
      </c>
      <c r="D248" s="1">
        <f>'PR-RAS'!E252</f>
        <v>40633.61</v>
      </c>
      <c r="E248" s="1">
        <v>0</v>
      </c>
      <c r="F248" s="1">
        <v>0</v>
      </c>
      <c r="G248" s="2">
        <f t="shared" si="0"/>
        <v>27893.912540000001</v>
      </c>
      <c r="H248" s="2">
        <f t="shared" si="1"/>
        <v>0.79000000000087311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31663.599999999999</v>
      </c>
      <c r="D255" s="1">
        <f>'PR-RAS'!E259</f>
        <v>40633.61</v>
      </c>
      <c r="E255" s="1">
        <v>0</v>
      </c>
      <c r="F255" s="1">
        <v>0</v>
      </c>
      <c r="G255" s="2">
        <f t="shared" si="0"/>
        <v>28684.428280000004</v>
      </c>
      <c r="H255" s="2">
        <f t="shared" si="1"/>
        <v>0.79000000000087311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20177.72</v>
      </c>
      <c r="D256" s="1">
        <f>'PR-RAS'!E260</f>
        <v>17751.03</v>
      </c>
      <c r="E256" s="1">
        <v>0</v>
      </c>
      <c r="F256" s="1">
        <v>0</v>
      </c>
      <c r="G256" s="2">
        <f t="shared" si="0"/>
        <v>14198.3439</v>
      </c>
      <c r="H256" s="2">
        <f t="shared" si="1"/>
        <v>0.30999999999767169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11485.88</v>
      </c>
      <c r="D257" s="1">
        <f>'PR-RAS'!E261</f>
        <v>22882.58</v>
      </c>
      <c r="E257" s="1">
        <v>0</v>
      </c>
      <c r="F257" s="1">
        <v>0</v>
      </c>
      <c r="G257" s="2">
        <f t="shared" si="0"/>
        <v>14656.266240000001</v>
      </c>
      <c r="H257" s="2">
        <f t="shared" si="1"/>
        <v>0.53999999999905413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142111.64000000001</v>
      </c>
      <c r="D259" s="1">
        <f>'PR-RAS'!E263</f>
        <v>109445.8</v>
      </c>
      <c r="E259" s="1">
        <v>0</v>
      </c>
      <c r="F259" s="1">
        <v>0</v>
      </c>
      <c r="G259" s="2">
        <f t="shared" si="0"/>
        <v>93138.835919999998</v>
      </c>
      <c r="H259" s="2">
        <f t="shared" si="1"/>
        <v>0.55999999998311978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47204.43</v>
      </c>
      <c r="D260" s="1">
        <f>'PR-RAS'!E264</f>
        <v>74841.52</v>
      </c>
      <c r="E260" s="1">
        <v>0</v>
      </c>
      <c r="F260" s="1">
        <v>0</v>
      </c>
      <c r="G260" s="2">
        <f t="shared" si="0"/>
        <v>50993.854729999999</v>
      </c>
      <c r="H260" s="2">
        <f t="shared" si="1"/>
        <v>0.9099999999962165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47018.95</v>
      </c>
      <c r="D261" s="1">
        <f>'PR-RAS'!E265</f>
        <v>74841.52</v>
      </c>
      <c r="E261" s="1">
        <v>0</v>
      </c>
      <c r="F261" s="1">
        <v>0</v>
      </c>
      <c r="G261" s="2">
        <f t="shared" si="0"/>
        <v>51142.517399999997</v>
      </c>
      <c r="H261" s="2">
        <f t="shared" si="1"/>
        <v>0.52999999999883585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185.48</v>
      </c>
      <c r="D262" s="1">
        <f>'PR-RAS'!E266</f>
        <v>0</v>
      </c>
      <c r="E262" s="1">
        <v>0</v>
      </c>
      <c r="F262" s="1">
        <v>0</v>
      </c>
      <c r="G262" s="2">
        <f t="shared" si="0"/>
        <v>48.41028</v>
      </c>
      <c r="H262" s="2">
        <f t="shared" si="1"/>
        <v>0.47999999999998977</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94907.21</v>
      </c>
      <c r="D275" s="1">
        <f>'PR-RAS'!E279</f>
        <v>34604.28</v>
      </c>
      <c r="E275" s="1">
        <v>0</v>
      </c>
      <c r="F275" s="1">
        <v>0</v>
      </c>
      <c r="G275" s="2">
        <f t="shared" si="8"/>
        <v>44967.720980000006</v>
      </c>
      <c r="H275" s="2">
        <f t="shared" si="9"/>
        <v>0.49000000000523869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94907.21</v>
      </c>
      <c r="D276" s="1">
        <f>'PR-RAS'!E280</f>
        <v>34604.28</v>
      </c>
      <c r="E276" s="1">
        <v>0</v>
      </c>
      <c r="F276" s="1">
        <v>0</v>
      </c>
      <c r="G276" s="2">
        <f t="shared" si="8"/>
        <v>45131.836750000009</v>
      </c>
      <c r="H276" s="2">
        <f t="shared" si="9"/>
        <v>0.49000000000523869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675063.21000000008</v>
      </c>
      <c r="D285" s="1">
        <f>'PR-RAS'!E289</f>
        <v>743967.83000000007</v>
      </c>
      <c r="E285" s="1">
        <v>0</v>
      </c>
      <c r="F285" s="1">
        <v>0</v>
      </c>
      <c r="G285" s="2">
        <f t="shared" si="8"/>
        <v>614291.67908000003</v>
      </c>
      <c r="H285" s="2">
        <f t="shared" si="9"/>
        <v>0.38000000000465661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280985.77999999991</v>
      </c>
      <c r="D286" s="1">
        <f>'PR-RAS'!E290</f>
        <v>359810.27</v>
      </c>
      <c r="E286" s="1">
        <v>0</v>
      </c>
      <c r="F286" s="1">
        <v>0</v>
      </c>
      <c r="G286" s="2">
        <f t="shared" si="8"/>
        <v>285172.80119999999</v>
      </c>
      <c r="H286" s="2">
        <f t="shared" si="9"/>
        <v>0.4900000001071021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687535.19</v>
      </c>
      <c r="D288" s="1">
        <f>'PR-RAS'!E292</f>
        <v>948082.91</v>
      </c>
      <c r="E288" s="1">
        <v>0</v>
      </c>
      <c r="F288" s="1">
        <v>0</v>
      </c>
      <c r="G288" s="2">
        <f t="shared" si="8"/>
        <v>741522.18986999989</v>
      </c>
      <c r="H288" s="2">
        <f t="shared" si="9"/>
        <v>0.27999999991152436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183919.02</v>
      </c>
      <c r="D290" s="1">
        <f>'PR-RAS'!E294</f>
        <v>170338.03</v>
      </c>
      <c r="E290" s="1">
        <v>0</v>
      </c>
      <c r="F290" s="1">
        <v>0</v>
      </c>
      <c r="G290" s="2">
        <f t="shared" si="8"/>
        <v>151607.97811999999</v>
      </c>
      <c r="H290" s="2">
        <f t="shared" si="9"/>
        <v>4.9999999988358468E-2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17.149999999999999</v>
      </c>
      <c r="D291" s="1">
        <f>'PR-RAS'!E295</f>
        <v>17.149999999999999</v>
      </c>
      <c r="E291" s="1">
        <v>0</v>
      </c>
      <c r="F291" s="1">
        <v>0</v>
      </c>
      <c r="G291" s="2">
        <f t="shared" si="8"/>
        <v>14.920499999999997</v>
      </c>
      <c r="H291" s="2">
        <f t="shared" si="9"/>
        <v>0.29999999999999716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26381.449999999997</v>
      </c>
      <c r="D293" s="1">
        <f>'PR-RAS'!E298</f>
        <v>272080.5</v>
      </c>
      <c r="E293" s="1">
        <v>0</v>
      </c>
      <c r="F293" s="1">
        <v>0</v>
      </c>
      <c r="G293" s="2">
        <f t="shared" si="8"/>
        <v>166598.39539999998</v>
      </c>
      <c r="H293" s="2">
        <f t="shared" si="9"/>
        <v>0.94999999999708962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24142.28</v>
      </c>
      <c r="D294" s="1">
        <f>'PR-RAS'!E299</f>
        <v>69931.649999999994</v>
      </c>
      <c r="E294" s="1">
        <v>0</v>
      </c>
      <c r="F294" s="1">
        <v>0</v>
      </c>
      <c r="G294" s="2">
        <f t="shared" si="8"/>
        <v>48053.634939999996</v>
      </c>
      <c r="H294" s="2">
        <f t="shared" si="9"/>
        <v>0.63000000000465661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24142.28</v>
      </c>
      <c r="D295" s="1">
        <f>'PR-RAS'!E300</f>
        <v>69931.649999999994</v>
      </c>
      <c r="E295" s="1">
        <v>0</v>
      </c>
      <c r="F295" s="1">
        <v>0</v>
      </c>
      <c r="G295" s="2">
        <f t="shared" si="8"/>
        <v>48217.640519999994</v>
      </c>
      <c r="H295" s="2">
        <f t="shared" si="9"/>
        <v>0.63000000000465661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24142.28</v>
      </c>
      <c r="D296" s="1">
        <f>'PR-RAS'!E301</f>
        <v>69931.649999999994</v>
      </c>
      <c r="E296" s="1">
        <v>0</v>
      </c>
      <c r="F296" s="1">
        <v>0</v>
      </c>
      <c r="G296" s="2">
        <f t="shared" si="8"/>
        <v>48381.646099999991</v>
      </c>
      <c r="H296" s="2">
        <f t="shared" si="9"/>
        <v>0.63000000000465661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2239.17</v>
      </c>
      <c r="D306" s="1">
        <f>'PR-RAS'!E311</f>
        <v>202148.85</v>
      </c>
      <c r="E306" s="1">
        <v>0</v>
      </c>
      <c r="F306" s="1">
        <v>0</v>
      </c>
      <c r="G306" s="2">
        <f t="shared" si="8"/>
        <v>123993.74535</v>
      </c>
      <c r="H306" s="2">
        <f t="shared" si="9"/>
        <v>0.31999999999425199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2239.17</v>
      </c>
      <c r="D307" s="1">
        <f>'PR-RAS'!E312</f>
        <v>201648.85</v>
      </c>
      <c r="E307" s="1">
        <v>0</v>
      </c>
      <c r="F307" s="1">
        <v>0</v>
      </c>
      <c r="G307" s="2">
        <f t="shared" si="8"/>
        <v>124094.28221999999</v>
      </c>
      <c r="H307" s="2">
        <f t="shared" si="9"/>
        <v>0.31999999999425199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168.69</v>
      </c>
      <c r="D308" s="1">
        <f>'PR-RAS'!E313</f>
        <v>131.22999999999999</v>
      </c>
      <c r="E308" s="1">
        <v>0</v>
      </c>
      <c r="F308" s="1">
        <v>0</v>
      </c>
      <c r="G308" s="2">
        <f t="shared" si="8"/>
        <v>132.36304999999999</v>
      </c>
      <c r="H308" s="2">
        <f t="shared" si="9"/>
        <v>0.53999999999999204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201000</v>
      </c>
      <c r="E309" s="1">
        <v>0</v>
      </c>
      <c r="F309" s="1">
        <v>0</v>
      </c>
      <c r="G309" s="2">
        <f t="shared" si="8"/>
        <v>123816</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2070.48</v>
      </c>
      <c r="D311" s="1">
        <f>'PR-RAS'!E316</f>
        <v>517.62</v>
      </c>
      <c r="E311" s="1">
        <v>0</v>
      </c>
      <c r="F311" s="1">
        <v>0</v>
      </c>
      <c r="G311" s="2">
        <f t="shared" si="8"/>
        <v>962.77320000000009</v>
      </c>
      <c r="H311" s="2">
        <f t="shared" si="9"/>
        <v>0.86000000000001364</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500</v>
      </c>
      <c r="E321" s="1">
        <v>0</v>
      </c>
      <c r="F321" s="1">
        <v>0</v>
      </c>
      <c r="G321" s="2">
        <f t="shared" si="8"/>
        <v>320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500</v>
      </c>
      <c r="E322" s="1">
        <v>0</v>
      </c>
      <c r="F322" s="1">
        <v>0</v>
      </c>
      <c r="G322" s="2">
        <f t="shared" si="8"/>
        <v>321</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230417.65999999997</v>
      </c>
      <c r="D345" s="1">
        <f>'PR-RAS'!E350</f>
        <v>605826.09</v>
      </c>
      <c r="E345" s="1">
        <v>0</v>
      </c>
      <c r="F345" s="1">
        <v>0</v>
      </c>
      <c r="G345" s="2">
        <f t="shared" si="8"/>
        <v>496072.02495999989</v>
      </c>
      <c r="H345" s="2">
        <f t="shared" si="9"/>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227929.11</v>
      </c>
      <c r="D358" s="1">
        <f>'PR-RAS'!E363</f>
        <v>605826.09</v>
      </c>
      <c r="E358" s="1">
        <v>0</v>
      </c>
      <c r="F358" s="1">
        <v>0</v>
      </c>
      <c r="G358" s="2">
        <f t="shared" si="8"/>
        <v>513930.52052999998</v>
      </c>
      <c r="H358" s="2">
        <f t="shared" si="9"/>
        <v>0.19999999995343387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219269.47999999998</v>
      </c>
      <c r="D359" s="1">
        <f>'PR-RAS'!E364</f>
        <v>507798.17</v>
      </c>
      <c r="E359" s="1">
        <v>0</v>
      </c>
      <c r="F359" s="1">
        <v>0</v>
      </c>
      <c r="G359" s="2">
        <f t="shared" si="8"/>
        <v>442081.96355999995</v>
      </c>
      <c r="H359" s="2">
        <f t="shared" si="9"/>
        <v>0.6499999999650754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7000</v>
      </c>
      <c r="E361" s="1">
        <v>0</v>
      </c>
      <c r="F361" s="1">
        <v>0</v>
      </c>
      <c r="G361" s="2">
        <f t="shared" si="8"/>
        <v>5040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103956.8</v>
      </c>
      <c r="D362" s="1">
        <f>'PR-RAS'!E367</f>
        <v>86025</v>
      </c>
      <c r="E362" s="1">
        <v>0</v>
      </c>
      <c r="F362" s="1">
        <v>0</v>
      </c>
      <c r="G362" s="2">
        <f t="shared" si="8"/>
        <v>99638.454799999992</v>
      </c>
      <c r="H362" s="2">
        <f t="shared" si="9"/>
        <v>0.19999999999708962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115312.68</v>
      </c>
      <c r="D363" s="1">
        <f>'PR-RAS'!E368</f>
        <v>414773.17</v>
      </c>
      <c r="E363" s="1">
        <v>0</v>
      </c>
      <c r="F363" s="1">
        <v>0</v>
      </c>
      <c r="G363" s="2">
        <f t="shared" si="8"/>
        <v>342038.96523999999</v>
      </c>
      <c r="H363" s="2">
        <f t="shared" si="9"/>
        <v>0.48999999999068677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8659.6299999999992</v>
      </c>
      <c r="D364" s="1">
        <f>'PR-RAS'!E369</f>
        <v>96778.02</v>
      </c>
      <c r="E364" s="1">
        <v>0</v>
      </c>
      <c r="F364" s="1">
        <v>0</v>
      </c>
      <c r="G364" s="2">
        <f t="shared" si="8"/>
        <v>73404.288209999999</v>
      </c>
      <c r="H364" s="2">
        <f t="shared" si="9"/>
        <v>0.39000000000487489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2046.25</v>
      </c>
      <c r="E365" s="1">
        <v>0</v>
      </c>
      <c r="F365" s="1">
        <v>0</v>
      </c>
      <c r="G365" s="2">
        <f t="shared" si="8"/>
        <v>1489.67</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8659.6299999999992</v>
      </c>
      <c r="D371" s="1">
        <f>'PR-RAS'!E376</f>
        <v>94731.77</v>
      </c>
      <c r="E371" s="1">
        <v>0</v>
      </c>
      <c r="F371" s="1">
        <v>0</v>
      </c>
      <c r="G371" s="2">
        <f t="shared" si="8"/>
        <v>73305.572899999999</v>
      </c>
      <c r="H371" s="2">
        <f t="shared" si="9"/>
        <v>0.59999999999672582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137.9</v>
      </c>
      <c r="E373" s="1">
        <v>0</v>
      </c>
      <c r="F373" s="1">
        <v>0</v>
      </c>
      <c r="G373" s="2">
        <f t="shared" si="8"/>
        <v>102.5976</v>
      </c>
      <c r="H373" s="2">
        <f t="shared" si="9"/>
        <v>9.9999999999994316E-2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137.9</v>
      </c>
      <c r="E374" s="1">
        <v>0</v>
      </c>
      <c r="F374" s="1">
        <v>0</v>
      </c>
      <c r="G374" s="2">
        <f t="shared" si="8"/>
        <v>102.8734</v>
      </c>
      <c r="H374" s="2">
        <f t="shared" si="9"/>
        <v>9.9999999999994316E-2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237</v>
      </c>
      <c r="E383" s="1">
        <v>0</v>
      </c>
      <c r="F383" s="1">
        <v>0</v>
      </c>
      <c r="G383" s="2">
        <f t="shared" si="8"/>
        <v>181.06800000000001</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237</v>
      </c>
      <c r="E384" s="1">
        <v>0</v>
      </c>
      <c r="F384" s="1">
        <v>0</v>
      </c>
      <c r="G384" s="2">
        <f t="shared" si="8"/>
        <v>181.542</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875</v>
      </c>
      <c r="E386" s="1">
        <v>0</v>
      </c>
      <c r="F386" s="1">
        <v>0</v>
      </c>
      <c r="G386" s="2">
        <f t="shared" si="8"/>
        <v>673.75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875</v>
      </c>
      <c r="E389" s="1">
        <v>0</v>
      </c>
      <c r="F389" s="1">
        <v>0</v>
      </c>
      <c r="G389" s="2">
        <f t="shared" si="8"/>
        <v>679</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2488.5500000000002</v>
      </c>
      <c r="D397" s="1">
        <f>'PR-RAS'!E402</f>
        <v>0</v>
      </c>
      <c r="E397" s="1">
        <v>0</v>
      </c>
      <c r="F397" s="1">
        <v>0</v>
      </c>
      <c r="G397" s="2">
        <f t="shared" si="8"/>
        <v>985.46580000000017</v>
      </c>
      <c r="H397" s="2">
        <f t="shared" si="9"/>
        <v>0.4499999999998181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2488.5500000000002</v>
      </c>
      <c r="D401" s="1">
        <f>'PR-RAS'!E406</f>
        <v>0</v>
      </c>
      <c r="E401" s="1">
        <v>0</v>
      </c>
      <c r="F401" s="1">
        <v>0</v>
      </c>
      <c r="G401" s="2">
        <f t="shared" si="8"/>
        <v>995.42000000000007</v>
      </c>
      <c r="H401" s="2">
        <f t="shared" si="9"/>
        <v>0.4499999999998181</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204036.20999999996</v>
      </c>
      <c r="D403" s="1">
        <f>'PR-RAS'!E408</f>
        <v>333745.58999999997</v>
      </c>
      <c r="E403" s="1">
        <v>0</v>
      </c>
      <c r="F403" s="1">
        <v>0</v>
      </c>
      <c r="G403" s="2">
        <f t="shared" si="8"/>
        <v>350354.01077999995</v>
      </c>
      <c r="H403" s="2">
        <f t="shared" si="9"/>
        <v>0.61999999999534339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886066.99</v>
      </c>
      <c r="D405" s="1">
        <f>'PR-RAS'!E410</f>
        <v>1090103.2</v>
      </c>
      <c r="E405" s="1">
        <v>0</v>
      </c>
      <c r="F405" s="1">
        <v>0</v>
      </c>
      <c r="G405" s="2">
        <f t="shared" si="8"/>
        <v>1238774.4495599999</v>
      </c>
      <c r="H405" s="2">
        <f t="shared" si="9"/>
        <v>0.2099999999627471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1091.03</v>
      </c>
      <c r="D406" s="1">
        <f>'PR-RAS'!E411</f>
        <v>10914.01</v>
      </c>
      <c r="E406" s="1">
        <v>0</v>
      </c>
      <c r="F406" s="1">
        <v>0</v>
      </c>
      <c r="G406" s="2">
        <f t="shared" si="8"/>
        <v>9282.2152500000011</v>
      </c>
      <c r="H406" s="2">
        <f t="shared" si="9"/>
        <v>4.0000000000190994E-2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982430.44</v>
      </c>
      <c r="D407" s="1">
        <f>'PR-RAS'!E412</f>
        <v>1375858.6</v>
      </c>
      <c r="E407" s="1">
        <v>0</v>
      </c>
      <c r="F407" s="1">
        <v>0</v>
      </c>
      <c r="G407" s="2">
        <f t="shared" si="8"/>
        <v>1516063.9418400002</v>
      </c>
      <c r="H407" s="2">
        <f t="shared" si="9"/>
        <v>0.83999999985098839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905480.87000000011</v>
      </c>
      <c r="D408" s="1">
        <f>'PR-RAS'!E413</f>
        <v>1349793.92</v>
      </c>
      <c r="E408" s="1">
        <v>0</v>
      </c>
      <c r="F408" s="1">
        <v>0</v>
      </c>
      <c r="G408" s="2">
        <f t="shared" si="8"/>
        <v>1467262.9649699999</v>
      </c>
      <c r="H408" s="2">
        <f t="shared" si="9"/>
        <v>0.2099999999627471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76949.569999999832</v>
      </c>
      <c r="D409" s="1">
        <f>'PR-RAS'!E414</f>
        <v>26064.680000000168</v>
      </c>
      <c r="E409" s="1">
        <v>0</v>
      </c>
      <c r="F409" s="1">
        <v>0</v>
      </c>
      <c r="G409" s="2">
        <f t="shared" si="8"/>
        <v>52664.203440000063</v>
      </c>
      <c r="H409" s="2">
        <f t="shared" si="9"/>
        <v>0.75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198531.80000000005</v>
      </c>
      <c r="D412" s="1">
        <f>'PR-RAS'!E417</f>
        <v>142020.28999999992</v>
      </c>
      <c r="E412" s="1">
        <v>0</v>
      </c>
      <c r="F412" s="1">
        <v>0</v>
      </c>
      <c r="G412" s="2">
        <f t="shared" si="8"/>
        <v>198337.24817999994</v>
      </c>
      <c r="H412" s="2">
        <f t="shared" si="9"/>
        <v>0.48999999987427145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185010.05</v>
      </c>
      <c r="D413" s="1">
        <f>'PR-RAS'!E418</f>
        <v>181252.04</v>
      </c>
      <c r="E413" s="1">
        <v>0</v>
      </c>
      <c r="F413" s="1">
        <v>0</v>
      </c>
      <c r="G413" s="2">
        <f t="shared" si="8"/>
        <v>225575.82155999998</v>
      </c>
      <c r="H413" s="2">
        <f t="shared" si="9"/>
        <v>8.999999999650754E-2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134813.88</v>
      </c>
      <c r="E414" s="1">
        <v>0</v>
      </c>
      <c r="F414" s="1">
        <v>0</v>
      </c>
      <c r="G414" s="2">
        <f t="shared" si="8"/>
        <v>111356.26488</v>
      </c>
      <c r="H414" s="2">
        <f t="shared" si="9"/>
        <v>0.11999999999534339</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134813.88</v>
      </c>
      <c r="E478" s="1">
        <v>0</v>
      </c>
      <c r="F478" s="1">
        <v>0</v>
      </c>
      <c r="G478" s="2">
        <f t="shared" si="8"/>
        <v>128612.44151999999</v>
      </c>
      <c r="H478" s="2">
        <f t="shared" si="9"/>
        <v>0.11999999999534339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134813.88</v>
      </c>
      <c r="E484" s="1">
        <v>0</v>
      </c>
      <c r="F484" s="1">
        <v>0</v>
      </c>
      <c r="G484" s="2">
        <f t="shared" si="8"/>
        <v>130230.20808</v>
      </c>
      <c r="H484" s="2">
        <f t="shared" si="9"/>
        <v>0.11999999999534339</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134813.88</v>
      </c>
      <c r="E485" s="1">
        <v>0</v>
      </c>
      <c r="F485" s="1">
        <v>0</v>
      </c>
      <c r="G485" s="2">
        <f t="shared" si="8"/>
        <v>130499.83584</v>
      </c>
      <c r="H485" s="2">
        <f t="shared" si="9"/>
        <v>0.11999999999534339</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52764.08</v>
      </c>
      <c r="D522" s="1">
        <f>'PR-RAS'!E528</f>
        <v>4936.5</v>
      </c>
      <c r="E522" s="1">
        <v>0</v>
      </c>
      <c r="F522" s="1">
        <v>0</v>
      </c>
      <c r="G522" s="2">
        <f t="shared" ref="G522:G809" si="10">(B522/1000)*(C522*1+D522*2)</f>
        <v>32633.918680000002</v>
      </c>
      <c r="H522" s="2">
        <f t="shared" ref="H522:H809" si="11">ABS(C522-ROUND(C522,0))+ABS(D522-ROUND(D522,0))</f>
        <v>0.58000000000174623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52764.08</v>
      </c>
      <c r="D587" s="1">
        <f>'PR-RAS'!E593</f>
        <v>4936.5</v>
      </c>
      <c r="E587" s="1">
        <v>0</v>
      </c>
      <c r="F587" s="1">
        <v>0</v>
      </c>
      <c r="G587" s="2">
        <f t="shared" si="10"/>
        <v>36705.328880000001</v>
      </c>
      <c r="H587" s="2">
        <f t="shared" si="11"/>
        <v>0.58000000000174623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52764.08</v>
      </c>
      <c r="D599" s="1">
        <f>'PR-RAS'!E605</f>
        <v>4936.5</v>
      </c>
      <c r="E599" s="1">
        <v>0</v>
      </c>
      <c r="F599" s="1">
        <v>0</v>
      </c>
      <c r="G599" s="2">
        <f t="shared" si="10"/>
        <v>37456.973839999999</v>
      </c>
      <c r="H599" s="2">
        <f t="shared" si="11"/>
        <v>0.58000000000174623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52764.08</v>
      </c>
      <c r="D602" s="1">
        <f>'PR-RAS'!E608</f>
        <v>4936.5</v>
      </c>
      <c r="E602" s="1">
        <v>0</v>
      </c>
      <c r="F602" s="1">
        <v>0</v>
      </c>
      <c r="G602" s="2">
        <f t="shared" si="10"/>
        <v>37644.88508</v>
      </c>
      <c r="H602" s="2">
        <f t="shared" si="11"/>
        <v>0.58000000000174623</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129877.38</v>
      </c>
      <c r="E629" s="1">
        <v>0</v>
      </c>
      <c r="F629" s="1">
        <v>0</v>
      </c>
      <c r="G629" s="2">
        <f t="shared" si="10"/>
        <v>163125.98928000001</v>
      </c>
      <c r="H629" s="2">
        <f t="shared" si="11"/>
        <v>0.38000000000465661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52764.08</v>
      </c>
      <c r="D630" s="1">
        <f>'PR-RAS'!E636</f>
        <v>0</v>
      </c>
      <c r="E630" s="1">
        <v>0</v>
      </c>
      <c r="F630" s="1">
        <v>0</v>
      </c>
      <c r="G630" s="2">
        <f t="shared" si="10"/>
        <v>33188.606319999999</v>
      </c>
      <c r="H630" s="2">
        <f t="shared" si="11"/>
        <v>8.000000000174623E-2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47286.8</v>
      </c>
      <c r="D631" s="1">
        <f>'PR-RAS'!E637</f>
        <v>0</v>
      </c>
      <c r="E631" s="1">
        <v>0</v>
      </c>
      <c r="F631" s="1">
        <v>0</v>
      </c>
      <c r="G631" s="2">
        <f t="shared" si="10"/>
        <v>29790.684000000001</v>
      </c>
      <c r="H631" s="2">
        <f t="shared" si="11"/>
        <v>0.19999999999708962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5477.28</v>
      </c>
      <c r="E632" s="1">
        <v>0</v>
      </c>
      <c r="F632" s="1">
        <v>0</v>
      </c>
      <c r="G632" s="2">
        <f t="shared" si="10"/>
        <v>6912.3273599999993</v>
      </c>
      <c r="H632" s="2">
        <f t="shared" si="11"/>
        <v>0.27999999999974534</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982430.44</v>
      </c>
      <c r="D633" s="1">
        <f>'PR-RAS'!E639</f>
        <v>1510672.48</v>
      </c>
      <c r="E633" s="1">
        <v>0</v>
      </c>
      <c r="F633" s="1">
        <v>0</v>
      </c>
      <c r="G633" s="2">
        <f t="shared" si="10"/>
        <v>2530386.0528000002</v>
      </c>
      <c r="H633" s="2">
        <f t="shared" si="11"/>
        <v>0.91999999992549419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958244.95000000007</v>
      </c>
      <c r="D634" s="1">
        <f>'PR-RAS'!E640</f>
        <v>1354730.42</v>
      </c>
      <c r="E634" s="1">
        <v>0</v>
      </c>
      <c r="F634" s="1">
        <v>0</v>
      </c>
      <c r="G634" s="2">
        <f t="shared" si="10"/>
        <v>2321657.7650700002</v>
      </c>
      <c r="H634" s="2">
        <f t="shared" si="11"/>
        <v>0.469999999855645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24185.489999999874</v>
      </c>
      <c r="D635" s="1">
        <f>'PR-RAS'!E641</f>
        <v>155942.06000000006</v>
      </c>
      <c r="E635" s="1">
        <v>0</v>
      </c>
      <c r="F635" s="1">
        <v>0</v>
      </c>
      <c r="G635" s="2">
        <f t="shared" si="10"/>
        <v>213068.13274</v>
      </c>
      <c r="H635" s="2">
        <f t="shared" si="11"/>
        <v>0.54999999993015081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151245.00000000006</v>
      </c>
      <c r="D638" s="1">
        <f>'PR-RAS'!E644</f>
        <v>147497.56999999992</v>
      </c>
      <c r="E638" s="1">
        <v>0</v>
      </c>
      <c r="F638" s="1">
        <v>0</v>
      </c>
      <c r="G638" s="2">
        <f t="shared" si="10"/>
        <v>284254.96917999996</v>
      </c>
      <c r="H638" s="2">
        <f t="shared" si="11"/>
        <v>0.43000000013853423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8444.4900000001362</v>
      </c>
      <c r="E639" s="1">
        <v>0</v>
      </c>
      <c r="F639" s="1">
        <v>0</v>
      </c>
      <c r="G639" s="2">
        <f t="shared" si="10"/>
        <v>10775.169240000174</v>
      </c>
      <c r="H639" s="2">
        <f t="shared" si="11"/>
        <v>0.49000000013620593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127059.51000000018</v>
      </c>
      <c r="D640" s="1">
        <f>'PR-RAS'!E646</f>
        <v>0</v>
      </c>
      <c r="E640" s="1">
        <v>0</v>
      </c>
      <c r="F640" s="1">
        <v>0</v>
      </c>
      <c r="G640" s="2">
        <f t="shared" si="10"/>
        <v>81191.026890000125</v>
      </c>
      <c r="H640" s="2">
        <f t="shared" si="11"/>
        <v>0.48999999981606379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17.100000000000001</v>
      </c>
      <c r="E641" s="1">
        <v>0</v>
      </c>
      <c r="F641" s="1">
        <v>0</v>
      </c>
      <c r="G641" s="2">
        <f t="shared" si="10"/>
        <v>21.888000000000002</v>
      </c>
      <c r="H641" s="2">
        <f t="shared" si="11"/>
        <v>0.10000000000000142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4757.9399999999996</v>
      </c>
      <c r="D642" s="1">
        <f>'PR-RAS'!E649</f>
        <v>43256.68</v>
      </c>
      <c r="E642" s="1">
        <v>0</v>
      </c>
      <c r="F642" s="1">
        <v>0</v>
      </c>
      <c r="G642" s="2">
        <f t="shared" si="10"/>
        <v>58504.903300000005</v>
      </c>
      <c r="H642" s="2">
        <f t="shared" si="11"/>
        <v>0.38000000000010914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1066886.67</v>
      </c>
      <c r="D643" s="1">
        <f>'PR-RAS'!E650</f>
        <v>1538387.54</v>
      </c>
      <c r="E643" s="1">
        <v>0</v>
      </c>
      <c r="F643" s="1">
        <v>0</v>
      </c>
      <c r="G643" s="2">
        <f t="shared" si="10"/>
        <v>2660230.8435</v>
      </c>
      <c r="H643" s="2">
        <f t="shared" si="11"/>
        <v>0.7900000000372529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1028387.93</v>
      </c>
      <c r="D644" s="1">
        <f>'PR-RAS'!E651</f>
        <v>1314480.8999999999</v>
      </c>
      <c r="E644" s="1">
        <v>0</v>
      </c>
      <c r="F644" s="1">
        <v>0</v>
      </c>
      <c r="G644" s="2">
        <f t="shared" si="10"/>
        <v>2351675.8763899999</v>
      </c>
      <c r="H644" s="2">
        <f t="shared" si="11"/>
        <v>0.17000000004190952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43256.679999999818</v>
      </c>
      <c r="D645" s="1">
        <f>'PR-RAS'!E652</f>
        <v>267163.32000000007</v>
      </c>
      <c r="E645" s="1">
        <v>0</v>
      </c>
      <c r="F645" s="1">
        <v>0</v>
      </c>
      <c r="G645" s="2">
        <f t="shared" si="10"/>
        <v>371963.65807999996</v>
      </c>
      <c r="H645" s="2">
        <f t="shared" si="11"/>
        <v>0.64000000024680048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8</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11</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75793.13</v>
      </c>
      <c r="D654" s="1">
        <f>'PR-RAS'!E661</f>
        <v>19304.93</v>
      </c>
      <c r="E654" s="1">
        <v>0</v>
      </c>
      <c r="F654" s="1">
        <v>0</v>
      </c>
      <c r="G654" s="2">
        <f t="shared" si="10"/>
        <v>74705.152470000001</v>
      </c>
      <c r="H654" s="2">
        <f t="shared" si="11"/>
        <v>0.20000000000436557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153195.12</v>
      </c>
      <c r="D655" s="1">
        <f>'PR-RAS'!E662</f>
        <v>17040</v>
      </c>
      <c r="E655" s="1">
        <v>0</v>
      </c>
      <c r="F655" s="1">
        <v>0</v>
      </c>
      <c r="G655" s="2">
        <f t="shared" si="10"/>
        <v>122477.92848</v>
      </c>
      <c r="H655" s="2">
        <f t="shared" si="11"/>
        <v>0.11999999999534339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75187.13</v>
      </c>
      <c r="D658" s="1">
        <f>'PR-RAS'!E665</f>
        <v>138597.54</v>
      </c>
      <c r="E658" s="1">
        <v>0</v>
      </c>
      <c r="F658" s="1">
        <v>0</v>
      </c>
      <c r="G658" s="2">
        <f t="shared" si="10"/>
        <v>231515.11197000003</v>
      </c>
      <c r="H658" s="2">
        <f t="shared" si="11"/>
        <v>0.58999999999650754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195560.45</v>
      </c>
      <c r="E659" s="1">
        <v>0</v>
      </c>
      <c r="F659" s="1">
        <v>0</v>
      </c>
      <c r="G659" s="2">
        <f t="shared" si="10"/>
        <v>257357.55220000003</v>
      </c>
      <c r="H659" s="2">
        <f t="shared" si="11"/>
        <v>0.45000000001164153</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4572.8100000000004</v>
      </c>
      <c r="D662" s="1">
        <f>'PR-RAS'!E669</f>
        <v>7776.17</v>
      </c>
      <c r="E662" s="1">
        <v>0</v>
      </c>
      <c r="F662" s="1">
        <v>0</v>
      </c>
      <c r="G662" s="2">
        <f t="shared" si="10"/>
        <v>13302.724150000002</v>
      </c>
      <c r="H662" s="2">
        <f t="shared" si="11"/>
        <v>0.35999999999967258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48191.32</v>
      </c>
      <c r="D663" s="1">
        <f>'PR-RAS'!E670</f>
        <v>38348.79</v>
      </c>
      <c r="E663" s="1">
        <v>0</v>
      </c>
      <c r="F663" s="1">
        <v>0</v>
      </c>
      <c r="G663" s="2">
        <f t="shared" si="10"/>
        <v>82676.451799999995</v>
      </c>
      <c r="H663" s="2">
        <f t="shared" si="11"/>
        <v>0.52999999999883585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65316.89</v>
      </c>
      <c r="D687" s="1">
        <f>'PR-RAS'!E694</f>
        <v>43623.29</v>
      </c>
      <c r="E687" s="1">
        <v>0</v>
      </c>
      <c r="F687" s="1">
        <v>0</v>
      </c>
      <c r="G687" s="2">
        <f t="shared" si="10"/>
        <v>104658.54042</v>
      </c>
      <c r="H687" s="2">
        <f t="shared" si="11"/>
        <v>0.40000000000145519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10892</v>
      </c>
      <c r="E688" s="1">
        <v>0</v>
      </c>
      <c r="F688" s="1">
        <v>0</v>
      </c>
      <c r="G688" s="2">
        <f t="shared" si="10"/>
        <v>14965.608000000002</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1494.65</v>
      </c>
      <c r="D705" s="1">
        <f>'PR-RAS'!E712</f>
        <v>1280.6199999999999</v>
      </c>
      <c r="E705" s="1">
        <v>0</v>
      </c>
      <c r="F705" s="1">
        <v>0</v>
      </c>
      <c r="G705" s="2">
        <f t="shared" si="10"/>
        <v>2855.34656</v>
      </c>
      <c r="H705" s="2">
        <f t="shared" si="11"/>
        <v>0.73000000000001819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265.45</v>
      </c>
      <c r="D710" s="1">
        <f>'PR-RAS'!E717</f>
        <v>601.80999999999995</v>
      </c>
      <c r="E710" s="1">
        <v>0</v>
      </c>
      <c r="F710" s="1">
        <v>0</v>
      </c>
      <c r="G710" s="2">
        <f t="shared" si="10"/>
        <v>1041.5706299999999</v>
      </c>
      <c r="H710" s="2">
        <f t="shared" si="11"/>
        <v>0.6400000000000432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895.24</v>
      </c>
      <c r="D711" s="1">
        <f>'PR-RAS'!E718</f>
        <v>2813.82</v>
      </c>
      <c r="E711" s="1">
        <v>0</v>
      </c>
      <c r="F711" s="1">
        <v>0</v>
      </c>
      <c r="G711" s="2">
        <f t="shared" si="10"/>
        <v>4631.2447999999995</v>
      </c>
      <c r="H711" s="2">
        <f t="shared" si="11"/>
        <v>0.41999999999984539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1369.2</v>
      </c>
      <c r="D714" s="1">
        <f>'PR-RAS'!E721</f>
        <v>8625.8799999999992</v>
      </c>
      <c r="E714" s="1">
        <v>0</v>
      </c>
      <c r="F714" s="1">
        <v>0</v>
      </c>
      <c r="G714" s="2">
        <f t="shared" si="10"/>
        <v>13276.744479999999</v>
      </c>
      <c r="H714" s="2">
        <f t="shared" si="11"/>
        <v>0.32000000000084583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3861.23</v>
      </c>
      <c r="D715" s="1">
        <f>'PR-RAS'!E722</f>
        <v>1587.08</v>
      </c>
      <c r="E715" s="1">
        <v>0</v>
      </c>
      <c r="F715" s="1">
        <v>0</v>
      </c>
      <c r="G715" s="2">
        <f t="shared" si="10"/>
        <v>5023.2684599999993</v>
      </c>
      <c r="H715" s="2">
        <f t="shared" si="11"/>
        <v>0.30999999999994543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2816.82</v>
      </c>
      <c r="D716" s="1">
        <f>'PR-RAS'!E723</f>
        <v>3662.88</v>
      </c>
      <c r="E716" s="1">
        <v>0</v>
      </c>
      <c r="F716" s="1">
        <v>0</v>
      </c>
      <c r="G716" s="2">
        <f t="shared" si="10"/>
        <v>7251.9447</v>
      </c>
      <c r="H716" s="2">
        <f t="shared" si="11"/>
        <v>0.29999999999972715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3307.98</v>
      </c>
      <c r="D718" s="1">
        <f>'PR-RAS'!E725</f>
        <v>7109.69</v>
      </c>
      <c r="E718" s="1">
        <v>0</v>
      </c>
      <c r="F718" s="1">
        <v>0</v>
      </c>
      <c r="G718" s="2">
        <f t="shared" si="10"/>
        <v>12567.117120000001</v>
      </c>
      <c r="H718" s="2">
        <f t="shared" si="11"/>
        <v>0.33000000000038199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469.01</v>
      </c>
      <c r="D719" s="1">
        <f>'PR-RAS'!E726</f>
        <v>241.17</v>
      </c>
      <c r="E719" s="1">
        <v>0</v>
      </c>
      <c r="F719" s="1">
        <v>0</v>
      </c>
      <c r="G719" s="2">
        <f t="shared" si="10"/>
        <v>683.06929999999988</v>
      </c>
      <c r="H719" s="2">
        <f t="shared" si="11"/>
        <v>0.1799999999999784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4.0599999999999996</v>
      </c>
      <c r="E732" s="1">
        <v>0</v>
      </c>
      <c r="F732" s="1">
        <v>0</v>
      </c>
      <c r="G732" s="2">
        <f t="shared" si="10"/>
        <v>5.935719999999999</v>
      </c>
      <c r="H732" s="2">
        <f t="shared" si="11"/>
        <v>5.9999999999999609E-2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1148.69</v>
      </c>
      <c r="D735" s="1">
        <f>'PR-RAS'!E742</f>
        <v>130.72999999999999</v>
      </c>
      <c r="E735" s="1">
        <v>0</v>
      </c>
      <c r="F735" s="1">
        <v>0</v>
      </c>
      <c r="G735" s="2">
        <f t="shared" si="10"/>
        <v>1035.0501000000002</v>
      </c>
      <c r="H735" s="2">
        <f t="shared" si="11"/>
        <v>0.57999999999995566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53998.67</v>
      </c>
      <c r="D760" s="1">
        <f>'PR-RAS'!E767</f>
        <v>60059.64</v>
      </c>
      <c r="E760" s="1">
        <v>0</v>
      </c>
      <c r="F760" s="1">
        <v>0</v>
      </c>
      <c r="G760" s="2">
        <f t="shared" si="10"/>
        <v>132155.52405000001</v>
      </c>
      <c r="H760" s="2">
        <f t="shared" si="11"/>
        <v>0.69000000000232831</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5972.53</v>
      </c>
      <c r="D809" s="1">
        <f>'PR-RAS'!E816</f>
        <v>5972.53</v>
      </c>
      <c r="E809" s="1">
        <v>0</v>
      </c>
      <c r="F809" s="1">
        <v>0</v>
      </c>
      <c r="G809" s="2">
        <f t="shared" si="10"/>
        <v>14477.41272</v>
      </c>
      <c r="H809" s="2">
        <f t="shared" si="11"/>
        <v>0.94000000000050932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4379.8500000000004</v>
      </c>
      <c r="D812" s="1">
        <f>'PR-RAS'!E819</f>
        <v>7828.3</v>
      </c>
      <c r="E812" s="1">
        <v>0</v>
      </c>
      <c r="F812" s="1">
        <v>0</v>
      </c>
      <c r="G812" s="2">
        <f t="shared" si="18"/>
        <v>16249.560950000001</v>
      </c>
      <c r="H812" s="2">
        <f t="shared" si="19"/>
        <v>0.4499999999998181</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9825.34</v>
      </c>
      <c r="D816" s="1">
        <f>'PR-RAS'!E823</f>
        <v>3950.2</v>
      </c>
      <c r="E816" s="1">
        <v>0</v>
      </c>
      <c r="F816" s="1">
        <v>0</v>
      </c>
      <c r="G816" s="2">
        <f t="shared" si="18"/>
        <v>14446.478099999997</v>
      </c>
      <c r="H816" s="2">
        <f t="shared" si="19"/>
        <v>0.53999999999996362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2707.55</v>
      </c>
      <c r="D817" s="1">
        <f>'PR-RAS'!E824</f>
        <v>5730.44</v>
      </c>
      <c r="E817" s="1">
        <v>0</v>
      </c>
      <c r="F817" s="1">
        <v>0</v>
      </c>
      <c r="G817" s="2">
        <f t="shared" si="18"/>
        <v>11561.43888</v>
      </c>
      <c r="H817" s="2">
        <f t="shared" si="19"/>
        <v>0.88999999999941792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8778.33</v>
      </c>
      <c r="D821" s="1">
        <f>'PR-RAS'!E828</f>
        <v>17152.14</v>
      </c>
      <c r="E821" s="1">
        <v>0</v>
      </c>
      <c r="F821" s="1">
        <v>0</v>
      </c>
      <c r="G821" s="2">
        <f t="shared" si="18"/>
        <v>35327.7402</v>
      </c>
      <c r="H821" s="2">
        <f t="shared" si="19"/>
        <v>0.46999999999934516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725</v>
      </c>
      <c r="E822" s="1">
        <v>0</v>
      </c>
      <c r="F822" s="1">
        <v>0</v>
      </c>
      <c r="G822" s="2">
        <f t="shared" si="18"/>
        <v>1190.4499999999998</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94907.21</v>
      </c>
      <c r="D823" s="1">
        <f>'PR-RAS'!E830</f>
        <v>34604.28</v>
      </c>
      <c r="E823" s="1">
        <v>0</v>
      </c>
      <c r="F823" s="1">
        <v>0</v>
      </c>
      <c r="G823" s="2">
        <f t="shared" si="18"/>
        <v>134903.16294000001</v>
      </c>
      <c r="H823" s="2">
        <f t="shared" si="19"/>
        <v>0.49000000000523869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134813.88</v>
      </c>
      <c r="E872" s="1">
        <v>0</v>
      </c>
      <c r="F872" s="1">
        <v>0</v>
      </c>
      <c r="G872" s="2">
        <f t="shared" si="18"/>
        <v>234845.77896</v>
      </c>
      <c r="H872" s="2">
        <f t="shared" si="19"/>
        <v>0.11999999999534339</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5317.08</v>
      </c>
      <c r="D951" s="1">
        <f>'PR-RAS'!E958</f>
        <v>4936.5</v>
      </c>
      <c r="E951" s="1">
        <v>0</v>
      </c>
      <c r="F951" s="1">
        <v>0</v>
      </c>
      <c r="G951" s="2">
        <f t="shared" si="18"/>
        <v>14430.575999999999</v>
      </c>
      <c r="H951" s="2">
        <f t="shared" si="19"/>
        <v>0.57999999999992724</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4936.5</v>
      </c>
      <c r="D978" s="1">
        <f>'PR-RAS'!E987</f>
        <v>0</v>
      </c>
      <c r="E978" s="1">
        <v>0</v>
      </c>
      <c r="F978" s="1">
        <v>0</v>
      </c>
      <c r="G978" s="2">
        <f t="shared" si="18"/>
        <v>4822.9605000000001</v>
      </c>
      <c r="H978" s="2">
        <f t="shared" si="19"/>
        <v>0.5</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3725659.25</v>
      </c>
      <c r="D984" s="6">
        <f>BILANCA!E6</f>
        <v>4294632.83</v>
      </c>
      <c r="E984" s="6">
        <v>0</v>
      </c>
      <c r="F984" s="6">
        <v>0</v>
      </c>
      <c r="G984" s="7">
        <f t="shared" ref="G984:G1241" si="22">B984/1000*C984+B984/500*D984</f>
        <v>12314.924910000002</v>
      </c>
      <c r="H984" s="7">
        <f t="shared" si="19"/>
        <v>0.41999999992549419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3071180.7199999997</v>
      </c>
      <c r="D985" s="1">
        <f>BILANCA!E7</f>
        <v>3417277.14</v>
      </c>
      <c r="E985" s="1">
        <v>0</v>
      </c>
      <c r="F985" s="1">
        <v>0</v>
      </c>
      <c r="G985" s="2">
        <f t="shared" si="22"/>
        <v>19811.47</v>
      </c>
      <c r="H985" s="2">
        <f t="shared" si="19"/>
        <v>0.42000000039115548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157168.47</v>
      </c>
      <c r="D986" s="1">
        <f>BILANCA!E8</f>
        <v>115758.97</v>
      </c>
      <c r="E986" s="1">
        <v>0</v>
      </c>
      <c r="F986" s="1">
        <v>0</v>
      </c>
      <c r="G986" s="2">
        <f t="shared" si="22"/>
        <v>1166.0592300000001</v>
      </c>
      <c r="H986" s="2">
        <f t="shared" si="19"/>
        <v>0.5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157168.47</v>
      </c>
      <c r="D987" s="1">
        <f>BILANCA!E9</f>
        <v>115758.97</v>
      </c>
      <c r="E987" s="1">
        <v>0</v>
      </c>
      <c r="F987" s="1">
        <v>0</v>
      </c>
      <c r="G987" s="2">
        <f t="shared" si="22"/>
        <v>1554.7456400000001</v>
      </c>
      <c r="H987" s="2">
        <f t="shared" si="19"/>
        <v>0.5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2603879.4999999995</v>
      </c>
      <c r="D990" s="1">
        <f>BILANCA!E12</f>
        <v>2858274.64</v>
      </c>
      <c r="E990" s="1">
        <v>0</v>
      </c>
      <c r="F990" s="1">
        <v>0</v>
      </c>
      <c r="G990" s="2">
        <f t="shared" si="22"/>
        <v>58243.001459999999</v>
      </c>
      <c r="H990" s="2">
        <f t="shared" si="19"/>
        <v>0.86000000033527613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2467484.7999999998</v>
      </c>
      <c r="D991" s="1">
        <f>BILANCA!E13</f>
        <v>2658851.33</v>
      </c>
      <c r="E991" s="1">
        <v>0</v>
      </c>
      <c r="F991" s="1">
        <v>0</v>
      </c>
      <c r="G991" s="2">
        <f t="shared" si="22"/>
        <v>62281.499679999994</v>
      </c>
      <c r="H991" s="2">
        <f t="shared" si="19"/>
        <v>0.53000000026077032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2450593.5699999998</v>
      </c>
      <c r="D993" s="1">
        <f>BILANCA!E15</f>
        <v>2450593.56</v>
      </c>
      <c r="E993" s="1">
        <v>0</v>
      </c>
      <c r="F993" s="1">
        <v>0</v>
      </c>
      <c r="G993" s="2">
        <f t="shared" si="22"/>
        <v>73517.806899999996</v>
      </c>
      <c r="H993" s="2">
        <f t="shared" si="19"/>
        <v>0.87000000011175871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529832.48</v>
      </c>
      <c r="D994" s="1">
        <f>BILANCA!E16</f>
        <v>615107.48</v>
      </c>
      <c r="E994" s="1">
        <v>0</v>
      </c>
      <c r="F994" s="1">
        <v>0</v>
      </c>
      <c r="G994" s="2">
        <f t="shared" si="22"/>
        <v>19360.521839999998</v>
      </c>
      <c r="H994" s="2">
        <f t="shared" si="19"/>
        <v>0.9599999999627471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808189.8</v>
      </c>
      <c r="D995" s="1">
        <f>BILANCA!E17</f>
        <v>1006835.44</v>
      </c>
      <c r="E995" s="1">
        <v>0</v>
      </c>
      <c r="F995" s="1">
        <v>0</v>
      </c>
      <c r="G995" s="2">
        <f t="shared" si="22"/>
        <v>33862.328160000005</v>
      </c>
      <c r="H995" s="2">
        <f t="shared" si="19"/>
        <v>0.63999999989755452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1321131.05</v>
      </c>
      <c r="D996" s="1">
        <f>BILANCA!E18</f>
        <v>1413685.15</v>
      </c>
      <c r="E996" s="1">
        <v>0</v>
      </c>
      <c r="F996" s="1">
        <v>0</v>
      </c>
      <c r="G996" s="2">
        <f t="shared" si="22"/>
        <v>53930.51754999999</v>
      </c>
      <c r="H996" s="2">
        <f t="shared" si="19"/>
        <v>0.19999999995343387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45086.320000000007</v>
      </c>
      <c r="D997" s="1">
        <f>BILANCA!E19</f>
        <v>124111.60000000003</v>
      </c>
      <c r="E997" s="1">
        <v>0</v>
      </c>
      <c r="F997" s="1">
        <v>0</v>
      </c>
      <c r="G997" s="2">
        <f t="shared" si="22"/>
        <v>4106.3332800000007</v>
      </c>
      <c r="H997" s="2">
        <f t="shared" si="19"/>
        <v>0.71999999997206032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62990.55</v>
      </c>
      <c r="D998" s="1">
        <f>BILANCA!E20</f>
        <v>66402.69</v>
      </c>
      <c r="E998" s="1">
        <v>0</v>
      </c>
      <c r="F998" s="1">
        <v>0</v>
      </c>
      <c r="G998" s="2">
        <f t="shared" si="22"/>
        <v>2936.9389499999997</v>
      </c>
      <c r="H998" s="2">
        <f t="shared" si="19"/>
        <v>0.75999999999476131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9773.27</v>
      </c>
      <c r="D999" s="1">
        <f>BILANCA!E21</f>
        <v>9773.2800000000007</v>
      </c>
      <c r="E999" s="1">
        <v>0</v>
      </c>
      <c r="F999" s="1">
        <v>0</v>
      </c>
      <c r="G999" s="2">
        <f t="shared" si="22"/>
        <v>469.11728000000005</v>
      </c>
      <c r="H999" s="2">
        <f t="shared" si="19"/>
        <v>0.55000000000109139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142462.12</v>
      </c>
      <c r="D1000" s="1">
        <f>BILANCA!E22</f>
        <v>142462.10999999999</v>
      </c>
      <c r="E1000" s="1">
        <v>0</v>
      </c>
      <c r="F1000" s="1">
        <v>0</v>
      </c>
      <c r="G1000" s="2">
        <f t="shared" si="22"/>
        <v>7265.5677799999994</v>
      </c>
      <c r="H1000" s="2">
        <f t="shared" si="19"/>
        <v>0.22999999998137355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1476.67</v>
      </c>
      <c r="D1002" s="1">
        <f>BILANCA!E24</f>
        <v>1476.67</v>
      </c>
      <c r="E1002" s="1">
        <v>0</v>
      </c>
      <c r="F1002" s="1">
        <v>0</v>
      </c>
      <c r="G1002" s="2">
        <f t="shared" si="22"/>
        <v>84.170190000000005</v>
      </c>
      <c r="H1002" s="2">
        <f t="shared" si="19"/>
        <v>0.65999999999985448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97323.27</v>
      </c>
      <c r="D1003" s="1">
        <f>BILANCA!E25</f>
        <v>97323.27</v>
      </c>
      <c r="E1003" s="1">
        <v>0</v>
      </c>
      <c r="F1003" s="1">
        <v>0</v>
      </c>
      <c r="G1003" s="2">
        <f t="shared" si="22"/>
        <v>5839.3962000000001</v>
      </c>
      <c r="H1003" s="2">
        <f t="shared" si="19"/>
        <v>0.54000000000814907</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185681.55</v>
      </c>
      <c r="D1004" s="1">
        <f>BILANCA!E26</f>
        <v>285693.03000000003</v>
      </c>
      <c r="E1004" s="1">
        <v>0</v>
      </c>
      <c r="F1004" s="1">
        <v>0</v>
      </c>
      <c r="G1004" s="2">
        <f t="shared" si="22"/>
        <v>15898.419810000003</v>
      </c>
      <c r="H1004" s="2">
        <f t="shared" si="19"/>
        <v>0.48000000003958121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454621.11</v>
      </c>
      <c r="D1006" s="1">
        <f>BILANCA!E28</f>
        <v>479019.45</v>
      </c>
      <c r="E1006" s="1">
        <v>0</v>
      </c>
      <c r="F1006" s="1">
        <v>0</v>
      </c>
      <c r="G1006" s="2">
        <f t="shared" si="22"/>
        <v>32491.180229999998</v>
      </c>
      <c r="H1006" s="2">
        <f t="shared" si="19"/>
        <v>0.55999999999767169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5855.25</v>
      </c>
      <c r="D1007" s="1">
        <f>BILANCA!E29</f>
        <v>418.02000000000407</v>
      </c>
      <c r="E1007" s="1">
        <v>0</v>
      </c>
      <c r="F1007" s="1">
        <v>0</v>
      </c>
      <c r="G1007" s="2">
        <f t="shared" si="22"/>
        <v>160.59096000000019</v>
      </c>
      <c r="H1007" s="2">
        <f t="shared" si="19"/>
        <v>0.27000000000407454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51390.51</v>
      </c>
      <c r="D1008" s="1">
        <f>BILANCA!E30</f>
        <v>51528.4</v>
      </c>
      <c r="E1008" s="1">
        <v>0</v>
      </c>
      <c r="F1008" s="1">
        <v>0</v>
      </c>
      <c r="G1008" s="2">
        <f t="shared" si="22"/>
        <v>3861.1827499999999</v>
      </c>
      <c r="H1008" s="2">
        <f t="shared" si="19"/>
        <v>0.88999999999941792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45535.26</v>
      </c>
      <c r="D1012" s="1">
        <f>BILANCA!E34</f>
        <v>51110.38</v>
      </c>
      <c r="E1012" s="1">
        <v>0</v>
      </c>
      <c r="F1012" s="1">
        <v>0</v>
      </c>
      <c r="G1012" s="2">
        <f t="shared" si="22"/>
        <v>4284.9245799999999</v>
      </c>
      <c r="H1012" s="2">
        <f t="shared" si="19"/>
        <v>0.63999999999941792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58506.48</v>
      </c>
      <c r="D1013" s="1">
        <f>BILANCA!E35</f>
        <v>58506.48</v>
      </c>
      <c r="E1013" s="1">
        <v>0</v>
      </c>
      <c r="F1013" s="1">
        <v>0</v>
      </c>
      <c r="G1013" s="2">
        <f t="shared" si="22"/>
        <v>5265.5832</v>
      </c>
      <c r="H1013" s="2">
        <f t="shared" si="19"/>
        <v>0.96000000000640284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58506.48</v>
      </c>
      <c r="D1014" s="1">
        <f>BILANCA!E36</f>
        <v>58506.48</v>
      </c>
      <c r="E1014" s="1">
        <v>0</v>
      </c>
      <c r="F1014" s="1">
        <v>0</v>
      </c>
      <c r="G1014" s="2">
        <f t="shared" si="22"/>
        <v>5441.1026400000001</v>
      </c>
      <c r="H1014" s="2">
        <f t="shared" si="19"/>
        <v>0.96000000000640284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233.05</v>
      </c>
      <c r="E1019" s="1">
        <v>0</v>
      </c>
      <c r="F1019" s="1">
        <v>0</v>
      </c>
      <c r="G1019" s="2">
        <f t="shared" si="22"/>
        <v>16.779599999999999</v>
      </c>
      <c r="H1019" s="2">
        <f t="shared" si="19"/>
        <v>5.0000000000011369E-2</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237</v>
      </c>
      <c r="E1020" s="1">
        <v>0</v>
      </c>
      <c r="F1020" s="1">
        <v>0</v>
      </c>
      <c r="G1020" s="2">
        <f t="shared" si="22"/>
        <v>17.538</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3.95</v>
      </c>
      <c r="E1022" s="1">
        <v>0</v>
      </c>
      <c r="F1022" s="1">
        <v>0</v>
      </c>
      <c r="G1022" s="2">
        <f t="shared" si="22"/>
        <v>0.30810000000000004</v>
      </c>
      <c r="H1022" s="2">
        <f t="shared" si="19"/>
        <v>4.9999999999999822E-2</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26946.65</v>
      </c>
      <c r="D1023" s="1">
        <f>BILANCA!E45</f>
        <v>16154.16</v>
      </c>
      <c r="E1023" s="1">
        <v>0</v>
      </c>
      <c r="F1023" s="1">
        <v>0</v>
      </c>
      <c r="G1023" s="2">
        <f t="shared" si="22"/>
        <v>2370.1988000000001</v>
      </c>
      <c r="H1023" s="2">
        <f t="shared" si="19"/>
        <v>0.50999999999839929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458.03</v>
      </c>
      <c r="D1025" s="1">
        <f>BILANCA!E47</f>
        <v>458.03</v>
      </c>
      <c r="E1025" s="1">
        <v>0</v>
      </c>
      <c r="F1025" s="1">
        <v>0</v>
      </c>
      <c r="G1025" s="2">
        <f t="shared" si="22"/>
        <v>57.711779999999997</v>
      </c>
      <c r="H1025" s="2">
        <f t="shared" si="19"/>
        <v>5.999999999994543E-2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13048.31</v>
      </c>
      <c r="D1026" s="1">
        <f>BILANCA!E48</f>
        <v>13048.31</v>
      </c>
      <c r="E1026" s="1">
        <v>0</v>
      </c>
      <c r="F1026" s="1">
        <v>0</v>
      </c>
      <c r="G1026" s="2">
        <f t="shared" si="22"/>
        <v>1683.2319899999998</v>
      </c>
      <c r="H1026" s="2">
        <f t="shared" si="19"/>
        <v>0.61999999999898137</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29663.55</v>
      </c>
      <c r="D1027" s="1">
        <f>BILANCA!E49</f>
        <v>29663.55</v>
      </c>
      <c r="E1027" s="1">
        <v>0</v>
      </c>
      <c r="F1027" s="1">
        <v>0</v>
      </c>
      <c r="G1027" s="2">
        <f t="shared" si="22"/>
        <v>3915.5885999999996</v>
      </c>
      <c r="H1027" s="2">
        <f t="shared" si="19"/>
        <v>0.90000000000145519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16223.24</v>
      </c>
      <c r="D1028" s="1">
        <f>BILANCA!E50</f>
        <v>27015.73</v>
      </c>
      <c r="E1028" s="1">
        <v>0</v>
      </c>
      <c r="F1028" s="1">
        <v>0</v>
      </c>
      <c r="G1028" s="2">
        <f t="shared" si="22"/>
        <v>3161.4614999999999</v>
      </c>
      <c r="H1028" s="2">
        <f t="shared" si="19"/>
        <v>0.51000000000021828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9700.51</v>
      </c>
      <c r="D1032" s="1">
        <f>BILANCA!E54</f>
        <v>14262.17</v>
      </c>
      <c r="E1032" s="1">
        <v>0</v>
      </c>
      <c r="F1032" s="1">
        <v>0</v>
      </c>
      <c r="G1032" s="2">
        <f t="shared" si="22"/>
        <v>1873.0176500000002</v>
      </c>
      <c r="H1032" s="2">
        <f t="shared" si="19"/>
        <v>0.65999999999985448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9700.51</v>
      </c>
      <c r="D1033" s="1">
        <f>BILANCA!E55</f>
        <v>14262.17</v>
      </c>
      <c r="E1033" s="1">
        <v>0</v>
      </c>
      <c r="F1033" s="1">
        <v>0</v>
      </c>
      <c r="G1033" s="2">
        <f t="shared" si="22"/>
        <v>1911.2425000000001</v>
      </c>
      <c r="H1033" s="2">
        <f t="shared" si="19"/>
        <v>0.65999999999985448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310132.75</v>
      </c>
      <c r="D1034" s="1">
        <f>BILANCA!E56</f>
        <v>443243.52999999997</v>
      </c>
      <c r="E1034" s="1">
        <v>0</v>
      </c>
      <c r="F1034" s="1">
        <v>0</v>
      </c>
      <c r="G1034" s="2">
        <f t="shared" si="22"/>
        <v>61027.610309999996</v>
      </c>
      <c r="H1034" s="2">
        <f t="shared" si="19"/>
        <v>0.72000000003026798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193002.65</v>
      </c>
      <c r="D1035" s="1">
        <f>BILANCA!E57</f>
        <v>416817.17</v>
      </c>
      <c r="E1035" s="1">
        <v>0</v>
      </c>
      <c r="F1035" s="1">
        <v>0</v>
      </c>
      <c r="G1035" s="2">
        <f t="shared" si="22"/>
        <v>53385.123479999995</v>
      </c>
      <c r="H1035" s="2">
        <f t="shared" si="19"/>
        <v>0.51999999998952262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875</v>
      </c>
      <c r="E1039" s="1">
        <v>0</v>
      </c>
      <c r="F1039" s="1">
        <v>0</v>
      </c>
      <c r="G1039" s="2">
        <f t="shared" si="22"/>
        <v>98</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117130.1</v>
      </c>
      <c r="D1040" s="1">
        <f>BILANCA!E62</f>
        <v>25551.360000000001</v>
      </c>
      <c r="E1040" s="1">
        <v>0</v>
      </c>
      <c r="F1040" s="1">
        <v>0</v>
      </c>
      <c r="G1040" s="2">
        <f t="shared" si="22"/>
        <v>9589.2707399999999</v>
      </c>
      <c r="H1040" s="2">
        <f t="shared" si="19"/>
        <v>0.46000000000640284</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654478.53</v>
      </c>
      <c r="D1046" s="1">
        <f>BILANCA!E68</f>
        <v>877355.69000000006</v>
      </c>
      <c r="E1046" s="1">
        <v>0</v>
      </c>
      <c r="F1046" s="1">
        <v>0</v>
      </c>
      <c r="G1046" s="2">
        <f t="shared" si="22"/>
        <v>151778.96433000002</v>
      </c>
      <c r="H1046" s="2">
        <f t="shared" si="19"/>
        <v>0.77999999991152436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43256.68</v>
      </c>
      <c r="D1047" s="1">
        <f>BILANCA!E69</f>
        <v>267163.32</v>
      </c>
      <c r="E1047" s="1">
        <v>0</v>
      </c>
      <c r="F1047" s="1">
        <v>0</v>
      </c>
      <c r="G1047" s="2">
        <f t="shared" si="22"/>
        <v>36965.332479999997</v>
      </c>
      <c r="H1047" s="2">
        <f t="shared" si="19"/>
        <v>0.64000000000669388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43111.18</v>
      </c>
      <c r="D1048" s="1">
        <f>BILANCA!E70</f>
        <v>267163.32</v>
      </c>
      <c r="E1048" s="1">
        <v>0</v>
      </c>
      <c r="F1048" s="1">
        <v>0</v>
      </c>
      <c r="G1048" s="2">
        <f t="shared" si="22"/>
        <v>37533.458299999998</v>
      </c>
      <c r="H1048" s="2">
        <f t="shared" si="19"/>
        <v>0.50000000000727596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43111.18</v>
      </c>
      <c r="D1050" s="1">
        <f>BILANCA!E72</f>
        <v>267163.32</v>
      </c>
      <c r="E1050" s="1">
        <v>0</v>
      </c>
      <c r="F1050" s="1">
        <v>0</v>
      </c>
      <c r="G1050" s="2">
        <f t="shared" si="22"/>
        <v>38688.333940000004</v>
      </c>
      <c r="H1050" s="2">
        <f t="shared" si="19"/>
        <v>0.50000000000727596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145.5</v>
      </c>
      <c r="D1054" s="1">
        <f>BILANCA!E76</f>
        <v>0</v>
      </c>
      <c r="E1054" s="1">
        <v>0</v>
      </c>
      <c r="F1054" s="1">
        <v>0</v>
      </c>
      <c r="G1054" s="2">
        <f t="shared" si="22"/>
        <v>10.330499999999999</v>
      </c>
      <c r="H1054" s="2">
        <f t="shared" si="19"/>
        <v>0.5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7507.1799999999994</v>
      </c>
      <c r="D1056" s="1">
        <f>BILANCA!E78</f>
        <v>10218.619999999999</v>
      </c>
      <c r="E1056" s="1">
        <v>0</v>
      </c>
      <c r="F1056" s="1">
        <v>0</v>
      </c>
      <c r="G1056" s="2">
        <f t="shared" si="22"/>
        <v>2039.9426599999997</v>
      </c>
      <c r="H1056" s="2">
        <f t="shared" si="19"/>
        <v>0.56000000000040018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5098.1099999999997</v>
      </c>
      <c r="D1057" s="1">
        <f>BILANCA!E79</f>
        <v>5098.1099999999997</v>
      </c>
      <c r="E1057" s="1">
        <v>0</v>
      </c>
      <c r="F1057" s="1">
        <v>0</v>
      </c>
      <c r="G1057" s="2">
        <f t="shared" si="22"/>
        <v>1131.78042</v>
      </c>
      <c r="H1057" s="2">
        <f t="shared" si="19"/>
        <v>0.21999999999934516</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5098.1099999999997</v>
      </c>
      <c r="D1058" s="1">
        <f>BILANCA!E80</f>
        <v>5098.1099999999997</v>
      </c>
      <c r="E1058" s="1">
        <v>0</v>
      </c>
      <c r="F1058" s="1">
        <v>0</v>
      </c>
      <c r="G1058" s="2">
        <f t="shared" si="22"/>
        <v>1147.0747499999998</v>
      </c>
      <c r="H1058" s="2">
        <f t="shared" si="19"/>
        <v>0.21999999999934516</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430.67</v>
      </c>
      <c r="D1060" s="1">
        <f>BILANCA!E82</f>
        <v>430.67</v>
      </c>
      <c r="E1060" s="1">
        <v>0</v>
      </c>
      <c r="F1060" s="1">
        <v>0</v>
      </c>
      <c r="G1060" s="2">
        <f t="shared" si="22"/>
        <v>99.484770000000012</v>
      </c>
      <c r="H1060" s="2">
        <f t="shared" si="19"/>
        <v>0.65999999999996817</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0.13</v>
      </c>
      <c r="D1061" s="1">
        <f>BILANCA!E83</f>
        <v>0.13</v>
      </c>
      <c r="E1061" s="1">
        <v>0</v>
      </c>
      <c r="F1061" s="1">
        <v>0</v>
      </c>
      <c r="G1061" s="2">
        <f t="shared" si="22"/>
        <v>3.0419999999999999E-2</v>
      </c>
      <c r="H1061" s="2">
        <f t="shared" si="19"/>
        <v>0.26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651.39</v>
      </c>
      <c r="D1062" s="1">
        <f>BILANCA!E84</f>
        <v>658.05</v>
      </c>
      <c r="E1062" s="1">
        <v>0</v>
      </c>
      <c r="F1062" s="1">
        <v>0</v>
      </c>
      <c r="G1062" s="2">
        <f t="shared" si="22"/>
        <v>155.43170999999998</v>
      </c>
      <c r="H1062" s="2">
        <f t="shared" si="19"/>
        <v>0.43999999999994088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1326.88</v>
      </c>
      <c r="D1064" s="1">
        <f>BILANCA!E86</f>
        <v>4031.66</v>
      </c>
      <c r="E1064" s="1">
        <v>0</v>
      </c>
      <c r="F1064" s="1">
        <v>0</v>
      </c>
      <c r="G1064" s="2">
        <f t="shared" si="22"/>
        <v>760.60619999999994</v>
      </c>
      <c r="H1064" s="2">
        <f t="shared" si="19"/>
        <v>0.46000000000003638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12343.22</v>
      </c>
      <c r="D1065" s="1">
        <f>BILANCA!E87</f>
        <v>12343.21</v>
      </c>
      <c r="E1065" s="1">
        <v>0</v>
      </c>
      <c r="F1065" s="1">
        <v>0</v>
      </c>
      <c r="G1065" s="2">
        <f t="shared" si="22"/>
        <v>3036.43048</v>
      </c>
      <c r="H1065" s="2">
        <f t="shared" si="19"/>
        <v>0.42999999999847205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12343.22</v>
      </c>
      <c r="D1066" s="1">
        <f>BILANCA!E88</f>
        <v>12343.21</v>
      </c>
      <c r="E1066" s="1">
        <v>0</v>
      </c>
      <c r="F1066" s="1">
        <v>0</v>
      </c>
      <c r="G1066" s="2">
        <f t="shared" si="22"/>
        <v>3073.4601199999997</v>
      </c>
      <c r="H1066" s="2">
        <f t="shared" si="19"/>
        <v>0.42999999999847205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12343.22</v>
      </c>
      <c r="D1067" s="1">
        <f>BILANCA!E89</f>
        <v>12343.21</v>
      </c>
      <c r="E1067" s="1">
        <v>0</v>
      </c>
      <c r="F1067" s="1">
        <v>0</v>
      </c>
      <c r="G1067" s="2">
        <f t="shared" si="22"/>
        <v>3110.4897599999999</v>
      </c>
      <c r="H1067" s="2">
        <f t="shared" si="19"/>
        <v>0.42999999999847205</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406361.4</v>
      </c>
      <c r="D1112" s="1">
        <f>BILANCA!E134</f>
        <v>406361.4</v>
      </c>
      <c r="E1112" s="1">
        <v>0</v>
      </c>
      <c r="F1112" s="1">
        <v>0</v>
      </c>
      <c r="G1112" s="2">
        <f t="shared" si="22"/>
        <v>157261.86180000001</v>
      </c>
      <c r="H1112" s="2">
        <f t="shared" si="23"/>
        <v>0.80000000004656613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406361.4</v>
      </c>
      <c r="D1113" s="1">
        <f>BILANCA!E135</f>
        <v>406361.4</v>
      </c>
      <c r="E1113" s="1">
        <v>0</v>
      </c>
      <c r="F1113" s="1">
        <v>0</v>
      </c>
      <c r="G1113" s="2">
        <f t="shared" si="22"/>
        <v>158480.946</v>
      </c>
      <c r="H1113" s="2">
        <f t="shared" si="23"/>
        <v>0.80000000004656613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406361.4</v>
      </c>
      <c r="D1117" s="1">
        <f>BILANCA!E139</f>
        <v>406361.4</v>
      </c>
      <c r="E1117" s="1">
        <v>0</v>
      </c>
      <c r="F1117" s="1">
        <v>0</v>
      </c>
      <c r="G1117" s="2">
        <f t="shared" si="22"/>
        <v>163357.28280000004</v>
      </c>
      <c r="H1117" s="2">
        <f t="shared" si="23"/>
        <v>0.80000000004656613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183919.02</v>
      </c>
      <c r="D1124" s="1">
        <f>BILANCA!E146</f>
        <v>170338.03</v>
      </c>
      <c r="E1124" s="1">
        <v>0</v>
      </c>
      <c r="F1124" s="1">
        <v>0</v>
      </c>
      <c r="G1124" s="2">
        <f t="shared" si="22"/>
        <v>73967.906279999996</v>
      </c>
      <c r="H1124" s="2">
        <f t="shared" si="23"/>
        <v>4.9999999988358468E-2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12217.81</v>
      </c>
      <c r="D1125" s="1">
        <f>BILANCA!E147</f>
        <v>12217.81</v>
      </c>
      <c r="E1125" s="1">
        <v>0</v>
      </c>
      <c r="F1125" s="1">
        <v>0</v>
      </c>
      <c r="G1125" s="2">
        <f t="shared" si="22"/>
        <v>5204.7870599999997</v>
      </c>
      <c r="H1125" s="2">
        <f t="shared" si="23"/>
        <v>0.38000000000101863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39713.99</v>
      </c>
      <c r="D1136" s="1">
        <f>BILANCA!E158</f>
        <v>40768.199999999997</v>
      </c>
      <c r="E1136" s="1">
        <v>0</v>
      </c>
      <c r="F1136" s="1">
        <v>0</v>
      </c>
      <c r="G1136" s="2">
        <f t="shared" si="22"/>
        <v>18551.309669999999</v>
      </c>
      <c r="H1136" s="2">
        <f t="shared" si="23"/>
        <v>0.20999999999912689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131970.07</v>
      </c>
      <c r="D1137" s="1">
        <f>BILANCA!E159</f>
        <v>117334.87</v>
      </c>
      <c r="E1137" s="1">
        <v>0</v>
      </c>
      <c r="F1137" s="1">
        <v>0</v>
      </c>
      <c r="G1137" s="2">
        <f t="shared" si="22"/>
        <v>56462.530740000002</v>
      </c>
      <c r="H1137" s="2">
        <f t="shared" si="23"/>
        <v>0.20000000001164153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17.149999999999999</v>
      </c>
      <c r="D1138" s="1">
        <f>BILANCA!E160</f>
        <v>17.149999999999999</v>
      </c>
      <c r="E1138" s="1">
        <v>0</v>
      </c>
      <c r="F1138" s="1">
        <v>0</v>
      </c>
      <c r="G1138" s="2">
        <f t="shared" si="22"/>
        <v>7.9747499999999993</v>
      </c>
      <c r="H1138" s="2">
        <f t="shared" si="23"/>
        <v>0.29999999999999716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1091.03</v>
      </c>
      <c r="D1142" s="1">
        <f>BILANCA!E164</f>
        <v>10914.009999999998</v>
      </c>
      <c r="E1142" s="1">
        <v>0</v>
      </c>
      <c r="F1142" s="1">
        <v>0</v>
      </c>
      <c r="G1142" s="2">
        <f t="shared" si="22"/>
        <v>3644.1289499999998</v>
      </c>
      <c r="H1142" s="2">
        <f t="shared" si="23"/>
        <v>3.9999999998372004E-2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9954.2099999999991</v>
      </c>
      <c r="E1143" s="1">
        <v>0</v>
      </c>
      <c r="F1143" s="1">
        <v>0</v>
      </c>
      <c r="G1143" s="2">
        <f t="shared" si="22"/>
        <v>3185.3471999999997</v>
      </c>
      <c r="H1143" s="2">
        <f t="shared" si="23"/>
        <v>0.20999999999912689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1091.03</v>
      </c>
      <c r="D1144" s="1">
        <f>BILANCA!E166</f>
        <v>959.8</v>
      </c>
      <c r="E1144" s="1">
        <v>0</v>
      </c>
      <c r="F1144" s="1">
        <v>0</v>
      </c>
      <c r="G1144" s="2">
        <f t="shared" si="22"/>
        <v>484.71142999999995</v>
      </c>
      <c r="H1144" s="2">
        <f t="shared" si="23"/>
        <v>0.23000000000001819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17.100000000000001</v>
      </c>
      <c r="E1148" s="1">
        <v>0</v>
      </c>
      <c r="F1148" s="1">
        <v>0</v>
      </c>
      <c r="G1148" s="2">
        <f t="shared" si="22"/>
        <v>5.6430000000000007</v>
      </c>
      <c r="H1148" s="2">
        <f t="shared" si="23"/>
        <v>0.10000000000000142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17.100000000000001</v>
      </c>
      <c r="E1149" s="1">
        <v>0</v>
      </c>
      <c r="F1149" s="1">
        <v>0</v>
      </c>
      <c r="G1149" s="2">
        <f t="shared" si="22"/>
        <v>5.6772000000000009</v>
      </c>
      <c r="H1149" s="2">
        <f t="shared" si="23"/>
        <v>0.10000000000000142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3725659.2499999995</v>
      </c>
      <c r="D1152" s="1">
        <f>BILANCA!E175</f>
        <v>4294632.8299999991</v>
      </c>
      <c r="E1152" s="1">
        <v>0</v>
      </c>
      <c r="F1152" s="1">
        <v>0</v>
      </c>
      <c r="G1152" s="2">
        <f t="shared" si="22"/>
        <v>2081222.3097899999</v>
      </c>
      <c r="H1152" s="2">
        <f t="shared" si="23"/>
        <v>0.42000000039115548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202830.6</v>
      </c>
      <c r="D1153" s="1">
        <f>BILANCA!E176</f>
        <v>403768.43</v>
      </c>
      <c r="E1153" s="1">
        <v>0</v>
      </c>
      <c r="F1153" s="1">
        <v>0</v>
      </c>
      <c r="G1153" s="2">
        <f t="shared" si="22"/>
        <v>171762.4682</v>
      </c>
      <c r="H1153" s="2">
        <f t="shared" si="23"/>
        <v>0.82999999998719431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162073.04</v>
      </c>
      <c r="D1154" s="1">
        <f>BILANCA!E177</f>
        <v>205160.74</v>
      </c>
      <c r="E1154" s="1">
        <v>0</v>
      </c>
      <c r="F1154" s="1">
        <v>0</v>
      </c>
      <c r="G1154" s="2">
        <f t="shared" si="22"/>
        <v>97879.462919999991</v>
      </c>
      <c r="H1154" s="2">
        <f t="shared" si="23"/>
        <v>0.3000000000174623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9780.9699999999993</v>
      </c>
      <c r="D1155" s="1">
        <f>BILANCA!E178</f>
        <v>11465.29</v>
      </c>
      <c r="E1155" s="1">
        <v>0</v>
      </c>
      <c r="F1155" s="1">
        <v>0</v>
      </c>
      <c r="G1155" s="2">
        <f t="shared" si="22"/>
        <v>5626.3865999999998</v>
      </c>
      <c r="H1155" s="2">
        <f t="shared" si="23"/>
        <v>0.32000000000152795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102577.88</v>
      </c>
      <c r="D1156" s="1">
        <f>BILANCA!E179</f>
        <v>91640.53</v>
      </c>
      <c r="E1156" s="1">
        <v>0</v>
      </c>
      <c r="F1156" s="1">
        <v>0</v>
      </c>
      <c r="G1156" s="2">
        <f t="shared" si="22"/>
        <v>49453.596619999997</v>
      </c>
      <c r="H1156" s="2">
        <f t="shared" si="23"/>
        <v>0.58999999999650754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970.75</v>
      </c>
      <c r="D1157" s="1">
        <f>BILANCA!E180</f>
        <v>3546.9</v>
      </c>
      <c r="E1157" s="1">
        <v>0</v>
      </c>
      <c r="F1157" s="1">
        <v>0</v>
      </c>
      <c r="G1157" s="2">
        <f t="shared" si="22"/>
        <v>1403.2316999999998</v>
      </c>
      <c r="H1157" s="2">
        <f t="shared" si="23"/>
        <v>0.34999999999990905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4.0599999999999996</v>
      </c>
      <c r="E1159" s="1">
        <v>0</v>
      </c>
      <c r="F1159" s="1">
        <v>0</v>
      </c>
      <c r="G1159" s="2">
        <f t="shared" si="22"/>
        <v>1.4291199999999997</v>
      </c>
      <c r="H1159" s="2">
        <f t="shared" si="23"/>
        <v>5.9999999999999609E-2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970.75</v>
      </c>
      <c r="D1160" s="1">
        <f>BILANCA!E183</f>
        <v>3542.84</v>
      </c>
      <c r="E1160" s="1">
        <v>0</v>
      </c>
      <c r="F1160" s="1">
        <v>0</v>
      </c>
      <c r="G1160" s="2">
        <f t="shared" si="22"/>
        <v>1425.98811</v>
      </c>
      <c r="H1160" s="2">
        <f t="shared" si="23"/>
        <v>0.40999999999985448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1152.78</v>
      </c>
      <c r="E1161" s="1">
        <v>0</v>
      </c>
      <c r="F1161" s="1">
        <v>0</v>
      </c>
      <c r="G1161" s="2">
        <f t="shared" si="22"/>
        <v>410.38968</v>
      </c>
      <c r="H1161" s="2">
        <f t="shared" si="23"/>
        <v>0.22000000000002728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5386.92</v>
      </c>
      <c r="D1163" s="1">
        <f>BILANCA!E186</f>
        <v>10122.44</v>
      </c>
      <c r="E1163" s="1">
        <v>0</v>
      </c>
      <c r="F1163" s="1">
        <v>0</v>
      </c>
      <c r="G1163" s="2">
        <f t="shared" si="22"/>
        <v>4613.7240000000002</v>
      </c>
      <c r="H1163" s="2">
        <f t="shared" si="23"/>
        <v>0.52000000000043656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26622.61</v>
      </c>
      <c r="D1164" s="1">
        <f>BILANCA!E187</f>
        <v>61226.89</v>
      </c>
      <c r="E1164" s="1">
        <v>0</v>
      </c>
      <c r="F1164" s="1">
        <v>0</v>
      </c>
      <c r="G1164" s="2">
        <f t="shared" si="22"/>
        <v>26982.826589999997</v>
      </c>
      <c r="H1164" s="2">
        <f t="shared" si="23"/>
        <v>0.5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16733.91</v>
      </c>
      <c r="D1165" s="1">
        <f>BILANCA!E188</f>
        <v>26005.91</v>
      </c>
      <c r="E1165" s="1">
        <v>0</v>
      </c>
      <c r="F1165" s="1">
        <v>0</v>
      </c>
      <c r="G1165" s="2">
        <f t="shared" si="22"/>
        <v>12511.722859999998</v>
      </c>
      <c r="H1165" s="2">
        <f t="shared" si="23"/>
        <v>0.18000000000029104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35821.06</v>
      </c>
      <c r="D1166" s="1">
        <f>BILANCA!E189</f>
        <v>63793.81</v>
      </c>
      <c r="E1166" s="1">
        <v>0</v>
      </c>
      <c r="F1166" s="1">
        <v>0</v>
      </c>
      <c r="G1166" s="2">
        <f t="shared" si="22"/>
        <v>29903.788439999997</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4936.5</v>
      </c>
      <c r="D1183" s="1">
        <f>BILANCA!E206</f>
        <v>134813.88</v>
      </c>
      <c r="E1183" s="1">
        <v>0</v>
      </c>
      <c r="F1183" s="1">
        <v>0</v>
      </c>
      <c r="G1183" s="2">
        <f t="shared" si="22"/>
        <v>54912.852000000006</v>
      </c>
      <c r="H1183" s="2">
        <f t="shared" si="23"/>
        <v>0.61999999999534339</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4936.5</v>
      </c>
      <c r="D1184" s="1">
        <f>BILANCA!E207</f>
        <v>134813.88</v>
      </c>
      <c r="E1184" s="1">
        <v>0</v>
      </c>
      <c r="F1184" s="1">
        <v>0</v>
      </c>
      <c r="G1184" s="2">
        <f t="shared" si="22"/>
        <v>55187.416260000005</v>
      </c>
      <c r="H1184" s="2">
        <f t="shared" si="23"/>
        <v>0.61999999999534339</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134813.88</v>
      </c>
      <c r="E1185" s="1">
        <v>0</v>
      </c>
      <c r="F1185" s="1">
        <v>0</v>
      </c>
      <c r="G1185" s="2">
        <f t="shared" si="22"/>
        <v>54464.807520000002</v>
      </c>
      <c r="H1185" s="2">
        <f t="shared" si="23"/>
        <v>0.11999999999534339</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4936.5</v>
      </c>
      <c r="D1191" s="1">
        <f>BILANCA!E214</f>
        <v>0</v>
      </c>
      <c r="E1191" s="1">
        <v>0</v>
      </c>
      <c r="F1191" s="1">
        <v>0</v>
      </c>
      <c r="G1191" s="2">
        <f t="shared" si="22"/>
        <v>1026.7919999999999</v>
      </c>
      <c r="H1191" s="2">
        <f t="shared" si="23"/>
        <v>0.5</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3522828.6499999994</v>
      </c>
      <c r="D1214" s="1">
        <f>BILANCA!E237</f>
        <v>3890864.3999999994</v>
      </c>
      <c r="E1214" s="1">
        <v>0</v>
      </c>
      <c r="F1214" s="1">
        <v>0</v>
      </c>
      <c r="G1214" s="2">
        <f t="shared" si="22"/>
        <v>2611352.7709499998</v>
      </c>
      <c r="H1214" s="2">
        <f t="shared" si="23"/>
        <v>0.75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3464878.11</v>
      </c>
      <c r="D1215" s="1">
        <f>BILANCA!E238</f>
        <v>3701167.8699999996</v>
      </c>
      <c r="E1215" s="1">
        <v>0</v>
      </c>
      <c r="F1215" s="1">
        <v>0</v>
      </c>
      <c r="G1215" s="2">
        <f t="shared" si="22"/>
        <v>2521193.6132</v>
      </c>
      <c r="H1215" s="2">
        <f t="shared" si="23"/>
        <v>0.24000000022351742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3533540.15</v>
      </c>
      <c r="D1216" s="1">
        <f>BILANCA!E239</f>
        <v>3701167.8699999996</v>
      </c>
      <c r="E1216" s="1">
        <v>0</v>
      </c>
      <c r="F1216" s="1">
        <v>0</v>
      </c>
      <c r="G1216" s="2">
        <f t="shared" si="22"/>
        <v>2548059.08237</v>
      </c>
      <c r="H1216" s="2">
        <f t="shared" si="23"/>
        <v>0.28000000026077032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3524230.35</v>
      </c>
      <c r="D1217" s="1">
        <f>BILANCA!E240</f>
        <v>3619321.03</v>
      </c>
      <c r="E1217" s="1">
        <v>0</v>
      </c>
      <c r="F1217" s="1">
        <v>0</v>
      </c>
      <c r="G1217" s="2">
        <f t="shared" si="22"/>
        <v>2518512.1439399999</v>
      </c>
      <c r="H1217" s="2">
        <f t="shared" si="23"/>
        <v>0.37999999988824129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9309.7999999999993</v>
      </c>
      <c r="D1218" s="1">
        <f>BILANCA!E241</f>
        <v>81846.84</v>
      </c>
      <c r="E1218" s="1">
        <v>0</v>
      </c>
      <c r="F1218" s="1">
        <v>0</v>
      </c>
      <c r="G1218" s="2">
        <f t="shared" si="22"/>
        <v>40655.817799999997</v>
      </c>
      <c r="H1218" s="2">
        <f t="shared" si="23"/>
        <v>0.36000000000422006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68662.039999999994</v>
      </c>
      <c r="D1219" s="1">
        <f>BILANCA!E242</f>
        <v>0</v>
      </c>
      <c r="E1219" s="1">
        <v>0</v>
      </c>
      <c r="F1219" s="1">
        <v>0</v>
      </c>
      <c r="G1219" s="2">
        <f t="shared" si="22"/>
        <v>16204.241439999998</v>
      </c>
      <c r="H1219" s="2">
        <f t="shared" si="23"/>
        <v>3.9999999993597157E-2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68662.039999999994</v>
      </c>
      <c r="D1221" s="1">
        <f>BILANCA!E244</f>
        <v>0</v>
      </c>
      <c r="E1221" s="1">
        <v>0</v>
      </c>
      <c r="F1221" s="1">
        <v>0</v>
      </c>
      <c r="G1221" s="2">
        <f t="shared" si="22"/>
        <v>16341.565519999998</v>
      </c>
      <c r="H1221" s="2">
        <f t="shared" si="23"/>
        <v>3.9999999993597157E-2</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-127059.51000000001</v>
      </c>
      <c r="D1222" s="1">
        <f>BILANCA!E245</f>
        <v>8444.4899999999907</v>
      </c>
      <c r="E1222" s="1">
        <v>0</v>
      </c>
      <c r="F1222" s="1">
        <v>0</v>
      </c>
      <c r="G1222" s="2">
        <f t="shared" si="22"/>
        <v>-26330.756670000006</v>
      </c>
      <c r="H1222" s="2">
        <f t="shared" si="23"/>
        <v>0.97999999998137355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968520.97</v>
      </c>
      <c r="D1223" s="1">
        <f>BILANCA!E246</f>
        <v>1432293.28</v>
      </c>
      <c r="E1223" s="1">
        <v>0</v>
      </c>
      <c r="F1223" s="1">
        <v>0</v>
      </c>
      <c r="G1223" s="2">
        <f t="shared" si="22"/>
        <v>919945.80719999992</v>
      </c>
      <c r="H1223" s="2">
        <f t="shared" si="23"/>
        <v>0.31000000005587935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968520.97</v>
      </c>
      <c r="D1224" s="1">
        <f>BILANCA!E247</f>
        <v>1307893.18</v>
      </c>
      <c r="E1224" s="1">
        <v>0</v>
      </c>
      <c r="F1224" s="1">
        <v>0</v>
      </c>
      <c r="G1224" s="2">
        <f t="shared" si="22"/>
        <v>863818.06652999995</v>
      </c>
      <c r="H1224" s="2">
        <f t="shared" si="23"/>
        <v>0.2099999999627471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124400.1</v>
      </c>
      <c r="E1226" s="1">
        <v>0</v>
      </c>
      <c r="F1226" s="1">
        <v>0</v>
      </c>
      <c r="G1226" s="2">
        <f t="shared" si="22"/>
        <v>60458.448600000003</v>
      </c>
      <c r="H1226" s="2">
        <f t="shared" si="23"/>
        <v>0.10000000000582077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1095580.48</v>
      </c>
      <c r="D1227" s="1">
        <f>BILANCA!E250</f>
        <v>1423848.79</v>
      </c>
      <c r="E1227" s="1">
        <v>0</v>
      </c>
      <c r="F1227" s="1">
        <v>0</v>
      </c>
      <c r="G1227" s="2">
        <f t="shared" si="22"/>
        <v>962159.84664</v>
      </c>
      <c r="H1227" s="2">
        <f t="shared" si="23"/>
        <v>0.68999999994412065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1090103.2</v>
      </c>
      <c r="D1229" s="1">
        <f>BILANCA!E252</f>
        <v>1423848.79</v>
      </c>
      <c r="E1229" s="1">
        <v>0</v>
      </c>
      <c r="F1229" s="1">
        <v>0</v>
      </c>
      <c r="G1229" s="2">
        <f t="shared" si="22"/>
        <v>968698.99187999999</v>
      </c>
      <c r="H1229" s="2">
        <f t="shared" si="23"/>
        <v>0.40999999991618097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5477.28</v>
      </c>
      <c r="D1230" s="1">
        <f>BILANCA!E253</f>
        <v>0</v>
      </c>
      <c r="E1230" s="1">
        <v>0</v>
      </c>
      <c r="F1230" s="1">
        <v>0</v>
      </c>
      <c r="G1230" s="2">
        <f t="shared" si="22"/>
        <v>1352.88816</v>
      </c>
      <c r="H1230" s="2">
        <f t="shared" si="23"/>
        <v>0.27999999999974534</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183919.02</v>
      </c>
      <c r="D1232" s="1">
        <f>BILANCA!E255</f>
        <v>170338.03</v>
      </c>
      <c r="E1232" s="1">
        <v>0</v>
      </c>
      <c r="F1232" s="1">
        <v>0</v>
      </c>
      <c r="G1232" s="2">
        <f t="shared" si="22"/>
        <v>130624.17491999999</v>
      </c>
      <c r="H1232" s="2">
        <f t="shared" si="23"/>
        <v>4.9999999988358468E-2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1091.03</v>
      </c>
      <c r="D1233" s="1">
        <f>BILANCA!E256</f>
        <v>10914.01</v>
      </c>
      <c r="E1233" s="1">
        <v>0</v>
      </c>
      <c r="F1233" s="1">
        <v>0</v>
      </c>
      <c r="G1233" s="2">
        <f t="shared" si="22"/>
        <v>5729.7624999999998</v>
      </c>
      <c r="H1233" s="2">
        <f t="shared" si="23"/>
        <v>4.0000000000190994E-2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12343.22</v>
      </c>
      <c r="D1238" s="1">
        <f>BILANCA!E262</f>
        <v>12343.21</v>
      </c>
      <c r="E1238" s="1">
        <v>0</v>
      </c>
      <c r="F1238" s="1">
        <v>0</v>
      </c>
      <c r="G1238" s="2">
        <f t="shared" si="22"/>
        <v>9442.5581999999995</v>
      </c>
      <c r="H1238" s="2">
        <f t="shared" si="23"/>
        <v>0.42999999999847205</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183919.02</v>
      </c>
      <c r="D1240" s="1">
        <f>BILANCA!E264</f>
        <v>170338.03</v>
      </c>
      <c r="E1240" s="1">
        <v>0</v>
      </c>
      <c r="F1240" s="1">
        <v>0</v>
      </c>
      <c r="G1240" s="2">
        <f t="shared" si="22"/>
        <v>134820.93556000001</v>
      </c>
      <c r="H1240" s="2">
        <f t="shared" si="23"/>
        <v>4.9999999988358468E-2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1091.03</v>
      </c>
      <c r="D1242" s="1">
        <f>BILANCA!E266</f>
        <v>10914.01</v>
      </c>
      <c r="E1242" s="1">
        <v>0</v>
      </c>
      <c r="F1242" s="1">
        <v>0</v>
      </c>
      <c r="G1242" s="2">
        <f t="shared" ref="G1242:G1479" si="24">B1242/1000*C1242+B1242/500*D1242</f>
        <v>5936.03395</v>
      </c>
      <c r="H1242" s="2">
        <f t="shared" si="23"/>
        <v>4.0000000000190994E-2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847.57</v>
      </c>
      <c r="D1244" s="1">
        <f>BILANCA!E268</f>
        <v>0</v>
      </c>
      <c r="E1244" s="1">
        <v>0</v>
      </c>
      <c r="F1244" s="1">
        <v>0</v>
      </c>
      <c r="G1244" s="2">
        <f t="shared" si="24"/>
        <v>221.21577000000002</v>
      </c>
      <c r="H1244" s="2">
        <f t="shared" si="23"/>
        <v>0.42999999999994998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3361.31</v>
      </c>
      <c r="E1245" s="1">
        <v>0</v>
      </c>
      <c r="F1245" s="1">
        <v>0</v>
      </c>
      <c r="G1245" s="2">
        <f t="shared" si="24"/>
        <v>1761.32644</v>
      </c>
      <c r="H1245" s="2">
        <f t="shared" si="23"/>
        <v>0.30999999999994543</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479.31</v>
      </c>
      <c r="D1247" s="1">
        <f>BILANCA!E271</f>
        <v>670.35</v>
      </c>
      <c r="E1247" s="1">
        <v>0</v>
      </c>
      <c r="F1247" s="1">
        <v>0</v>
      </c>
      <c r="G1247" s="2">
        <f t="shared" si="24"/>
        <v>480.48264000000006</v>
      </c>
      <c r="H1247" s="2">
        <f t="shared" si="23"/>
        <v>0.66000000000002501</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138336.32000000001</v>
      </c>
      <c r="D1263" s="1">
        <f>BILANCA!E287</f>
        <v>137844.01</v>
      </c>
      <c r="E1263" s="1">
        <v>0</v>
      </c>
      <c r="F1263" s="1">
        <v>0</v>
      </c>
      <c r="G1263" s="2">
        <f t="shared" si="24"/>
        <v>115926.81520000003</v>
      </c>
      <c r="H1263" s="2">
        <f t="shared" si="23"/>
        <v>0.33000000001629815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23736.720000000001</v>
      </c>
      <c r="D1264" s="1">
        <f>BILANCA!E288</f>
        <v>67316.73</v>
      </c>
      <c r="E1264" s="1">
        <v>0</v>
      </c>
      <c r="F1264" s="1">
        <v>0</v>
      </c>
      <c r="G1264" s="2">
        <f t="shared" si="24"/>
        <v>44502.020580000004</v>
      </c>
      <c r="H1264" s="2">
        <f t="shared" si="23"/>
        <v>0.55000000000291038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35821.06</v>
      </c>
      <c r="D1265" s="1">
        <f>BILANCA!E289</f>
        <v>39293.68</v>
      </c>
      <c r="E1265" s="1">
        <v>0</v>
      </c>
      <c r="F1265" s="1">
        <v>0</v>
      </c>
      <c r="G1265" s="2">
        <f t="shared" si="24"/>
        <v>32263.174439999999</v>
      </c>
      <c r="H1265" s="2">
        <f t="shared" si="23"/>
        <v>0.37999999999738066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24500.13</v>
      </c>
      <c r="E1266" s="1">
        <v>0</v>
      </c>
      <c r="F1266" s="1">
        <v>0</v>
      </c>
      <c r="G1266" s="2">
        <f t="shared" si="24"/>
        <v>13867.073579999998</v>
      </c>
      <c r="H1266" s="2">
        <f t="shared" si="23"/>
        <v>0.13000000000101863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4936.5</v>
      </c>
      <c r="D1270" s="1">
        <f>BILANCA!E294</f>
        <v>134813.88</v>
      </c>
      <c r="E1270" s="1">
        <v>0</v>
      </c>
      <c r="F1270" s="1">
        <v>0</v>
      </c>
      <c r="G1270" s="2">
        <f t="shared" si="24"/>
        <v>78799.942620000002</v>
      </c>
      <c r="H1270" s="2">
        <f t="shared" si="23"/>
        <v>0.61999999999534339</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16208.37</v>
      </c>
      <c r="D1273" s="1">
        <f>BILANCA!E297</f>
        <v>280.31</v>
      </c>
      <c r="E1273" s="1">
        <v>0</v>
      </c>
      <c r="F1273" s="1">
        <v>0</v>
      </c>
      <c r="G1273" s="2">
        <f t="shared" si="24"/>
        <v>4863.0071000000007</v>
      </c>
      <c r="H1273" s="2">
        <f t="shared" si="23"/>
        <v>0.68000000000080263</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288.62</v>
      </c>
      <c r="D1274" s="1">
        <f>BILANCA!E298</f>
        <v>6260.77</v>
      </c>
      <c r="E1274" s="1">
        <v>0</v>
      </c>
      <c r="F1274" s="1">
        <v>0</v>
      </c>
      <c r="G1274" s="2">
        <f t="shared" si="24"/>
        <v>3727.7565600000003</v>
      </c>
      <c r="H1274" s="2">
        <f t="shared" si="23"/>
        <v>0.6099999999995589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4936.5</v>
      </c>
      <c r="D1288" s="1">
        <f>BILANCA!E312</f>
        <v>0</v>
      </c>
      <c r="E1288" s="1">
        <v>0</v>
      </c>
      <c r="F1288" s="1">
        <v>0</v>
      </c>
      <c r="G1288" s="2">
        <f t="shared" si="24"/>
        <v>1505.6324999999999</v>
      </c>
      <c r="H1288" s="2">
        <f t="shared" si="23"/>
        <v>0.5</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186099.28</v>
      </c>
      <c r="D1299" s="6">
        <f>'RAS-funkcijski'!E5</f>
        <v>232922.19</v>
      </c>
      <c r="E1299" s="6">
        <v>0</v>
      </c>
      <c r="F1299" s="6">
        <v>0</v>
      </c>
      <c r="G1299" s="7">
        <f t="shared" si="24"/>
        <v>651.94366000000002</v>
      </c>
      <c r="H1299" s="7">
        <f t="shared" si="23"/>
        <v>0.47000000000116415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43003.98</v>
      </c>
      <c r="D1300" s="1">
        <f>'RAS-funkcijski'!E6</f>
        <v>42282.55</v>
      </c>
      <c r="E1300" s="1">
        <v>0</v>
      </c>
      <c r="F1300" s="1">
        <v>0</v>
      </c>
      <c r="G1300" s="2">
        <f t="shared" si="24"/>
        <v>255.13816000000003</v>
      </c>
      <c r="H1300" s="2">
        <f t="shared" si="23"/>
        <v>0.4699999999938882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29188.36</v>
      </c>
      <c r="D1301" s="1">
        <f>'RAS-funkcijski'!E7</f>
        <v>34473.33</v>
      </c>
      <c r="E1301" s="1">
        <v>0</v>
      </c>
      <c r="F1301" s="1">
        <v>0</v>
      </c>
      <c r="G1301" s="2">
        <f t="shared" si="24"/>
        <v>294.40506000000005</v>
      </c>
      <c r="H1301" s="2">
        <f t="shared" si="23"/>
        <v>0.69000000000232831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13815.62</v>
      </c>
      <c r="D1302" s="1">
        <f>'RAS-funkcijski'!E8</f>
        <v>7809.22</v>
      </c>
      <c r="E1302" s="1">
        <v>0</v>
      </c>
      <c r="F1302" s="1">
        <v>0</v>
      </c>
      <c r="G1302" s="2">
        <f t="shared" si="24"/>
        <v>117.73624000000001</v>
      </c>
      <c r="H1302" s="2">
        <f t="shared" si="23"/>
        <v>0.5999999999994543</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141565.5</v>
      </c>
      <c r="D1307" s="1">
        <f>'RAS-funkcijski'!E13</f>
        <v>189764.64</v>
      </c>
      <c r="E1307" s="1">
        <v>0</v>
      </c>
      <c r="F1307" s="1">
        <v>0</v>
      </c>
      <c r="G1307" s="2">
        <f t="shared" si="24"/>
        <v>4689.8530199999996</v>
      </c>
      <c r="H1307" s="2">
        <f t="shared" si="23"/>
        <v>0.85999999998603016</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103090.3</v>
      </c>
      <c r="D1308" s="1">
        <f>'RAS-funkcijski'!E14</f>
        <v>121359.02</v>
      </c>
      <c r="E1308" s="1">
        <v>0</v>
      </c>
      <c r="F1308" s="1">
        <v>0</v>
      </c>
      <c r="G1308" s="2">
        <f t="shared" si="24"/>
        <v>3458.0834000000004</v>
      </c>
      <c r="H1308" s="2">
        <f t="shared" si="23"/>
        <v>0.32000000000698492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38475.199999999997</v>
      </c>
      <c r="D1310" s="1">
        <f>'RAS-funkcijski'!E16</f>
        <v>68405.62</v>
      </c>
      <c r="E1310" s="1">
        <v>0</v>
      </c>
      <c r="F1310" s="1">
        <v>0</v>
      </c>
      <c r="G1310" s="2">
        <f t="shared" si="24"/>
        <v>2103.4372800000001</v>
      </c>
      <c r="H1310" s="2">
        <f t="shared" si="23"/>
        <v>0.58000000000174623</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1529.8</v>
      </c>
      <c r="D1312" s="1">
        <f>'RAS-funkcijski'!E18</f>
        <v>0</v>
      </c>
      <c r="E1312" s="1">
        <v>0</v>
      </c>
      <c r="F1312" s="1">
        <v>0</v>
      </c>
      <c r="G1312" s="2">
        <f t="shared" si="24"/>
        <v>21.417200000000001</v>
      </c>
      <c r="H1312" s="2">
        <f t="shared" si="23"/>
        <v>0.20000000000004547</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875</v>
      </c>
      <c r="E1313" s="1">
        <v>0</v>
      </c>
      <c r="F1313" s="1">
        <v>0</v>
      </c>
      <c r="G1313" s="2">
        <f t="shared" si="24"/>
        <v>26.25</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14599.51</v>
      </c>
      <c r="D1322" s="1">
        <f>'RAS-funkcijski'!E28</f>
        <v>15299</v>
      </c>
      <c r="E1322" s="1">
        <v>0</v>
      </c>
      <c r="F1322" s="1">
        <v>0</v>
      </c>
      <c r="G1322" s="2">
        <f t="shared" si="24"/>
        <v>1084.7402400000001</v>
      </c>
      <c r="H1322" s="2">
        <f t="shared" si="23"/>
        <v>0.48999999999978172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14599.51</v>
      </c>
      <c r="D1324" s="1">
        <f>'RAS-funkcijski'!E30</f>
        <v>15299</v>
      </c>
      <c r="E1324" s="1">
        <v>0</v>
      </c>
      <c r="F1324" s="1">
        <v>0</v>
      </c>
      <c r="G1324" s="2">
        <f t="shared" si="24"/>
        <v>1175.13526</v>
      </c>
      <c r="H1324" s="2">
        <f t="shared" si="23"/>
        <v>0.48999999999978172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318381.15999999997</v>
      </c>
      <c r="D1329" s="1">
        <f>'RAS-funkcijski'!E35</f>
        <v>588461.09000000008</v>
      </c>
      <c r="E1329" s="1">
        <v>0</v>
      </c>
      <c r="F1329" s="1">
        <v>0</v>
      </c>
      <c r="G1329" s="2">
        <f t="shared" si="24"/>
        <v>46354.403540000007</v>
      </c>
      <c r="H1329" s="2">
        <f t="shared" si="23"/>
        <v>0.25000000005820766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9231.7199999999993</v>
      </c>
      <c r="D1330" s="1">
        <f>'RAS-funkcijski'!E36</f>
        <v>10000</v>
      </c>
      <c r="E1330" s="1">
        <v>0</v>
      </c>
      <c r="F1330" s="1">
        <v>0</v>
      </c>
      <c r="G1330" s="2">
        <f t="shared" si="24"/>
        <v>935.41503999999998</v>
      </c>
      <c r="H1330" s="2">
        <f t="shared" si="23"/>
        <v>0.28000000000065484</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9042.59</v>
      </c>
      <c r="D1331" s="1">
        <f>'RAS-funkcijski'!E37</f>
        <v>10000</v>
      </c>
      <c r="E1331" s="1">
        <v>0</v>
      </c>
      <c r="F1331" s="1">
        <v>0</v>
      </c>
      <c r="G1331" s="2">
        <f t="shared" si="24"/>
        <v>958.40547000000004</v>
      </c>
      <c r="H1331" s="2">
        <f t="shared" si="23"/>
        <v>0.40999999999985448</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189.13</v>
      </c>
      <c r="D1332" s="1">
        <f>'RAS-funkcijski'!E38</f>
        <v>0</v>
      </c>
      <c r="E1332" s="1">
        <v>0</v>
      </c>
      <c r="F1332" s="1">
        <v>0</v>
      </c>
      <c r="G1332" s="2">
        <f t="shared" si="24"/>
        <v>6.4304200000000007</v>
      </c>
      <c r="H1332" s="2">
        <f t="shared" si="23"/>
        <v>0.12999999999999545</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2654.46</v>
      </c>
      <c r="D1333" s="1">
        <f>'RAS-funkcijski'!E39</f>
        <v>4793.82</v>
      </c>
      <c r="E1333" s="1">
        <v>0</v>
      </c>
      <c r="F1333" s="1">
        <v>0</v>
      </c>
      <c r="G1333" s="2">
        <f t="shared" si="24"/>
        <v>428.47350000000006</v>
      </c>
      <c r="H1333" s="2">
        <f t="shared" si="23"/>
        <v>0.64000000000032742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2654.46</v>
      </c>
      <c r="D1334" s="1">
        <f>'RAS-funkcijski'!E40</f>
        <v>2654.46</v>
      </c>
      <c r="E1334" s="1">
        <v>0</v>
      </c>
      <c r="F1334" s="1">
        <v>0</v>
      </c>
      <c r="G1334" s="2">
        <f t="shared" si="24"/>
        <v>286.68167999999997</v>
      </c>
      <c r="H1334" s="2">
        <f t="shared" si="23"/>
        <v>0.92000000000007276</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2139.36</v>
      </c>
      <c r="E1336" s="1">
        <v>0</v>
      </c>
      <c r="F1336" s="1">
        <v>0</v>
      </c>
      <c r="G1336" s="2">
        <f t="shared" si="24"/>
        <v>162.59136000000001</v>
      </c>
      <c r="H1336" s="2">
        <f t="shared" si="23"/>
        <v>0.36000000000012733</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18466.18</v>
      </c>
      <c r="D1337" s="1">
        <f>'RAS-funkcijski'!E43</f>
        <v>31607.24</v>
      </c>
      <c r="E1337" s="1">
        <v>0</v>
      </c>
      <c r="F1337" s="1">
        <v>0</v>
      </c>
      <c r="G1337" s="2">
        <f t="shared" si="24"/>
        <v>3185.54574</v>
      </c>
      <c r="H1337" s="2">
        <f t="shared" si="23"/>
        <v>0.42000000000189175</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15964.37</v>
      </c>
      <c r="D1341" s="1">
        <f>'RAS-funkcijski'!E47</f>
        <v>18281.45</v>
      </c>
      <c r="E1341" s="1">
        <v>0</v>
      </c>
      <c r="F1341" s="1">
        <v>0</v>
      </c>
      <c r="G1341" s="2">
        <f t="shared" si="24"/>
        <v>2258.6726100000001</v>
      </c>
      <c r="H1341" s="2">
        <f t="shared" si="27"/>
        <v>0.82000000000152795</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2501.81</v>
      </c>
      <c r="D1342" s="1">
        <f>'RAS-funkcijski'!E48</f>
        <v>13325.79</v>
      </c>
      <c r="E1342" s="1">
        <v>0</v>
      </c>
      <c r="F1342" s="1">
        <v>0</v>
      </c>
      <c r="G1342" s="2">
        <f t="shared" si="24"/>
        <v>1282.7491599999998</v>
      </c>
      <c r="H1342" s="2">
        <f t="shared" si="27"/>
        <v>0.39999999999918145</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84305.65</v>
      </c>
      <c r="D1344" s="1">
        <f>'RAS-funkcijski'!E50</f>
        <v>299381.28000000003</v>
      </c>
      <c r="E1344" s="1">
        <v>0</v>
      </c>
      <c r="F1344" s="1">
        <v>0</v>
      </c>
      <c r="G1344" s="2">
        <f t="shared" si="24"/>
        <v>31421.137660000004</v>
      </c>
      <c r="H1344" s="2">
        <f t="shared" si="27"/>
        <v>0.63000000003376044</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84305.65</v>
      </c>
      <c r="D1347" s="1">
        <f>'RAS-funkcijski'!E53</f>
        <v>299381.28000000003</v>
      </c>
      <c r="E1347" s="1">
        <v>0</v>
      </c>
      <c r="F1347" s="1">
        <v>0</v>
      </c>
      <c r="G1347" s="2">
        <f t="shared" si="24"/>
        <v>33470.342290000008</v>
      </c>
      <c r="H1347" s="2">
        <f t="shared" si="27"/>
        <v>0.63000000003376044</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113911.94</v>
      </c>
      <c r="D1348" s="1">
        <f>'RAS-funkcijski'!E54</f>
        <v>107784.52</v>
      </c>
      <c r="E1348" s="1">
        <v>0</v>
      </c>
      <c r="F1348" s="1">
        <v>0</v>
      </c>
      <c r="G1348" s="2">
        <f t="shared" si="24"/>
        <v>16474.049000000003</v>
      </c>
      <c r="H1348" s="2">
        <f t="shared" si="27"/>
        <v>0.53999999999359716</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113911.94</v>
      </c>
      <c r="D1349" s="1">
        <f>'RAS-funkcijski'!E55</f>
        <v>107784.52</v>
      </c>
      <c r="E1349" s="1">
        <v>0</v>
      </c>
      <c r="F1349" s="1">
        <v>0</v>
      </c>
      <c r="G1349" s="2">
        <f t="shared" si="24"/>
        <v>16803.529979999999</v>
      </c>
      <c r="H1349" s="2">
        <f t="shared" si="27"/>
        <v>0.53999999999359716</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8559.9599999999991</v>
      </c>
      <c r="D1354" s="1">
        <f>'RAS-funkcijski'!E60</f>
        <v>16657.47</v>
      </c>
      <c r="E1354" s="1">
        <v>0</v>
      </c>
      <c r="F1354" s="1">
        <v>0</v>
      </c>
      <c r="G1354" s="2">
        <f t="shared" si="24"/>
        <v>2344.9944</v>
      </c>
      <c r="H1354" s="2">
        <f t="shared" si="27"/>
        <v>0.51000000000203727</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28383.129999999997</v>
      </c>
      <c r="D1355" s="1">
        <f>'RAS-funkcijski'!E61</f>
        <v>110756.55</v>
      </c>
      <c r="E1355" s="1">
        <v>0</v>
      </c>
      <c r="F1355" s="1">
        <v>0</v>
      </c>
      <c r="G1355" s="2">
        <f t="shared" si="24"/>
        <v>14244.085110000002</v>
      </c>
      <c r="H1355" s="2">
        <f t="shared" si="27"/>
        <v>0.57999999999447027</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27407.94</v>
      </c>
      <c r="D1358" s="1">
        <f>'RAS-funkcijski'!E64</f>
        <v>110241.75</v>
      </c>
      <c r="E1358" s="1">
        <v>0</v>
      </c>
      <c r="F1358" s="1">
        <v>0</v>
      </c>
      <c r="G1358" s="2">
        <f t="shared" si="24"/>
        <v>14873.4864</v>
      </c>
      <c r="H1358" s="2">
        <f t="shared" si="27"/>
        <v>0.31000000000130967</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975.19</v>
      </c>
      <c r="D1359" s="1">
        <f>'RAS-funkcijski'!E65</f>
        <v>514.79999999999995</v>
      </c>
      <c r="E1359" s="1">
        <v>0</v>
      </c>
      <c r="F1359" s="1">
        <v>0</v>
      </c>
      <c r="G1359" s="2">
        <f t="shared" si="24"/>
        <v>122.29218999999999</v>
      </c>
      <c r="H1359" s="2">
        <f t="shared" si="27"/>
        <v>0.39000000000010004</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1373.68</v>
      </c>
      <c r="D1360" s="1">
        <f>'RAS-funkcijski'!E66</f>
        <v>748.2</v>
      </c>
      <c r="E1360" s="1">
        <v>0</v>
      </c>
      <c r="F1360" s="1">
        <v>0</v>
      </c>
      <c r="G1360" s="2">
        <f t="shared" si="24"/>
        <v>177.94496000000001</v>
      </c>
      <c r="H1360" s="2">
        <f t="shared" si="27"/>
        <v>0.51999999999998181</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1373.68</v>
      </c>
      <c r="D1366" s="1">
        <f>'RAS-funkcijski'!E72</f>
        <v>748.2</v>
      </c>
      <c r="E1366" s="1">
        <v>0</v>
      </c>
      <c r="F1366" s="1">
        <v>0</v>
      </c>
      <c r="G1366" s="2">
        <f t="shared" si="24"/>
        <v>195.16544000000005</v>
      </c>
      <c r="H1366" s="2">
        <f t="shared" si="27"/>
        <v>0.51999999999998181</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51494.44</v>
      </c>
      <c r="D1368" s="1">
        <f>'RAS-funkcijski'!E74</f>
        <v>6732.01</v>
      </c>
      <c r="E1368" s="1">
        <v>0</v>
      </c>
      <c r="F1368" s="1">
        <v>0</v>
      </c>
      <c r="G1368" s="2">
        <f t="shared" si="24"/>
        <v>4547.092200000001</v>
      </c>
      <c r="H1368" s="2">
        <f t="shared" si="27"/>
        <v>0.45000000000254659</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139571.38</v>
      </c>
      <c r="D1369" s="1">
        <f>'RAS-funkcijski'!E75</f>
        <v>61232.06</v>
      </c>
      <c r="E1369" s="1">
        <v>0</v>
      </c>
      <c r="F1369" s="1">
        <v>0</v>
      </c>
      <c r="G1369" s="2">
        <f t="shared" si="24"/>
        <v>18604.520499999999</v>
      </c>
      <c r="H1369" s="2">
        <f t="shared" si="27"/>
        <v>0.44000000000232831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1901.26</v>
      </c>
      <c r="D1370" s="1">
        <f>'RAS-funkcijski'!E76</f>
        <v>1902.1</v>
      </c>
      <c r="E1370" s="1">
        <v>0</v>
      </c>
      <c r="F1370" s="1">
        <v>0</v>
      </c>
      <c r="G1370" s="2">
        <f t="shared" si="24"/>
        <v>410.79311999999993</v>
      </c>
      <c r="H1370" s="2">
        <f t="shared" si="27"/>
        <v>0.35999999999989996</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90852.09</v>
      </c>
      <c r="D1371" s="1">
        <f>'RAS-funkcijski'!E77</f>
        <v>34604.28</v>
      </c>
      <c r="E1371" s="1">
        <v>0</v>
      </c>
      <c r="F1371" s="1">
        <v>0</v>
      </c>
      <c r="G1371" s="2">
        <f t="shared" si="24"/>
        <v>11684.427449999999</v>
      </c>
      <c r="H1371" s="2">
        <f t="shared" si="27"/>
        <v>0.36999999999534339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7386.31</v>
      </c>
      <c r="D1373" s="1">
        <f>'RAS-funkcijski'!E79</f>
        <v>13356.09</v>
      </c>
      <c r="E1373" s="1">
        <v>0</v>
      </c>
      <c r="F1373" s="1">
        <v>0</v>
      </c>
      <c r="G1373" s="2">
        <f t="shared" si="24"/>
        <v>2557.3867499999997</v>
      </c>
      <c r="H1373" s="2">
        <f t="shared" si="27"/>
        <v>0.4000000000005457</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500</v>
      </c>
      <c r="E1374" s="1">
        <v>0</v>
      </c>
      <c r="F1374" s="1">
        <v>0</v>
      </c>
      <c r="G1374" s="2">
        <f t="shared" si="24"/>
        <v>76</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39431.72</v>
      </c>
      <c r="D1375" s="1">
        <f>'RAS-funkcijski'!E81</f>
        <v>10869.59</v>
      </c>
      <c r="E1375" s="1">
        <v>0</v>
      </c>
      <c r="F1375" s="1">
        <v>0</v>
      </c>
      <c r="G1375" s="2">
        <f t="shared" si="24"/>
        <v>4710.1593000000003</v>
      </c>
      <c r="H1375" s="2">
        <f t="shared" si="27"/>
        <v>0.68999999999869033</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94584.739999999991</v>
      </c>
      <c r="D1376" s="1">
        <f>'RAS-funkcijski'!E82</f>
        <v>225482.15999999997</v>
      </c>
      <c r="E1376" s="1">
        <v>0</v>
      </c>
      <c r="F1376" s="1">
        <v>0</v>
      </c>
      <c r="G1376" s="2">
        <f t="shared" si="24"/>
        <v>42552.826679999998</v>
      </c>
      <c r="H1376" s="2">
        <f t="shared" si="27"/>
        <v>0.41999999998370185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19210.689999999999</v>
      </c>
      <c r="D1378" s="1">
        <f>'RAS-funkcijski'!E84</f>
        <v>0</v>
      </c>
      <c r="E1378" s="1">
        <v>0</v>
      </c>
      <c r="F1378" s="1">
        <v>0</v>
      </c>
      <c r="G1378" s="2">
        <f t="shared" si="24"/>
        <v>1536.8552</v>
      </c>
      <c r="H1378" s="2">
        <f t="shared" si="27"/>
        <v>0.31000000000130967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2109.37</v>
      </c>
      <c r="D1379" s="1">
        <f>'RAS-funkcijski'!E85</f>
        <v>2823.52</v>
      </c>
      <c r="E1379" s="1">
        <v>0</v>
      </c>
      <c r="F1379" s="1">
        <v>0</v>
      </c>
      <c r="G1379" s="2">
        <f t="shared" si="24"/>
        <v>628.26920999999993</v>
      </c>
      <c r="H1379" s="2">
        <f t="shared" si="27"/>
        <v>0.84999999999990905</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32121.54</v>
      </c>
      <c r="D1380" s="1">
        <f>'RAS-funkcijski'!E86</f>
        <v>164720.01999999999</v>
      </c>
      <c r="E1380" s="1">
        <v>0</v>
      </c>
      <c r="F1380" s="1">
        <v>0</v>
      </c>
      <c r="G1380" s="2">
        <f t="shared" si="24"/>
        <v>29648.049559999999</v>
      </c>
      <c r="H1380" s="2">
        <f t="shared" si="27"/>
        <v>0.47999999998864951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41143.14</v>
      </c>
      <c r="D1382" s="1">
        <f>'RAS-funkcijski'!E88</f>
        <v>57938.62</v>
      </c>
      <c r="E1382" s="1">
        <v>0</v>
      </c>
      <c r="F1382" s="1">
        <v>0</v>
      </c>
      <c r="G1382" s="2">
        <f t="shared" si="24"/>
        <v>13189.711920000002</v>
      </c>
      <c r="H1382" s="2">
        <f t="shared" si="27"/>
        <v>0.51999999999679858</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40957.560000000005</v>
      </c>
      <c r="D1401" s="1">
        <f>'RAS-funkcijski'!E107</f>
        <v>58141.16</v>
      </c>
      <c r="E1401" s="1">
        <v>0</v>
      </c>
      <c r="F1401" s="1">
        <v>0</v>
      </c>
      <c r="G1401" s="2">
        <f t="shared" si="24"/>
        <v>16195.707640000001</v>
      </c>
      <c r="H1401" s="2">
        <f t="shared" si="27"/>
        <v>0.59999999999854481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23823.74</v>
      </c>
      <c r="D1402" s="1">
        <f>'RAS-funkcijski'!E108</f>
        <v>28428</v>
      </c>
      <c r="E1402" s="1">
        <v>0</v>
      </c>
      <c r="F1402" s="1">
        <v>0</v>
      </c>
      <c r="G1402" s="2">
        <f t="shared" si="24"/>
        <v>8390.6929600000003</v>
      </c>
      <c r="H1402" s="2">
        <f t="shared" si="27"/>
        <v>0.25999999999839929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2927.29</v>
      </c>
      <c r="D1403" s="1">
        <f>'RAS-funkcijski'!E109</f>
        <v>3993.22</v>
      </c>
      <c r="E1403" s="1">
        <v>0</v>
      </c>
      <c r="F1403" s="1">
        <v>0</v>
      </c>
      <c r="G1403" s="2">
        <f t="shared" si="24"/>
        <v>1145.94165</v>
      </c>
      <c r="H1403" s="2">
        <f t="shared" si="27"/>
        <v>0.50999999999976353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2289.4699999999998</v>
      </c>
      <c r="D1404" s="1">
        <f>'RAS-funkcijski'!E110</f>
        <v>5598</v>
      </c>
      <c r="E1404" s="1">
        <v>0</v>
      </c>
      <c r="F1404" s="1">
        <v>0</v>
      </c>
      <c r="G1404" s="2">
        <f t="shared" si="24"/>
        <v>1429.45982</v>
      </c>
      <c r="H1404" s="2">
        <f t="shared" si="27"/>
        <v>0.46999999999979991</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11917.06</v>
      </c>
      <c r="D1407" s="1">
        <f>'RAS-funkcijski'!E113</f>
        <v>20121.939999999999</v>
      </c>
      <c r="E1407" s="1">
        <v>0</v>
      </c>
      <c r="F1407" s="1">
        <v>0</v>
      </c>
      <c r="G1407" s="2">
        <f t="shared" si="24"/>
        <v>5685.5424599999997</v>
      </c>
      <c r="H1407" s="2">
        <f t="shared" si="27"/>
        <v>0.12000000000080036</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66727.73</v>
      </c>
      <c r="D1408" s="1">
        <f>'RAS-funkcijski'!E114</f>
        <v>83860.430000000008</v>
      </c>
      <c r="E1408" s="1">
        <v>0</v>
      </c>
      <c r="F1408" s="1">
        <v>0</v>
      </c>
      <c r="G1408" s="2">
        <f t="shared" si="24"/>
        <v>25789.3449</v>
      </c>
      <c r="H1408" s="2">
        <f t="shared" si="27"/>
        <v>0.70000000001164153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62347.88</v>
      </c>
      <c r="D1409" s="1">
        <f>'RAS-funkcijski'!E115</f>
        <v>76032.13</v>
      </c>
      <c r="E1409" s="1">
        <v>0</v>
      </c>
      <c r="F1409" s="1">
        <v>0</v>
      </c>
      <c r="G1409" s="2">
        <f t="shared" si="24"/>
        <v>23799.74754</v>
      </c>
      <c r="H1409" s="2">
        <f t="shared" si="27"/>
        <v>0.25000000000727596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59188.13</v>
      </c>
      <c r="D1410" s="1">
        <f>'RAS-funkcijski'!E116</f>
        <v>76032.13</v>
      </c>
      <c r="E1410" s="1">
        <v>0</v>
      </c>
      <c r="F1410" s="1">
        <v>0</v>
      </c>
      <c r="G1410" s="2">
        <f t="shared" si="24"/>
        <v>23660.267680000001</v>
      </c>
      <c r="H1410" s="2">
        <f t="shared" si="27"/>
        <v>0.26000000000203727</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3159.75</v>
      </c>
      <c r="D1411" s="1">
        <f>'RAS-funkcijski'!E117</f>
        <v>0</v>
      </c>
      <c r="E1411" s="1">
        <v>0</v>
      </c>
      <c r="F1411" s="1">
        <v>0</v>
      </c>
      <c r="G1411" s="2">
        <f t="shared" si="24"/>
        <v>357.05175000000003</v>
      </c>
      <c r="H1411" s="2">
        <f t="shared" si="27"/>
        <v>0.25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4379.8500000000004</v>
      </c>
      <c r="D1412" s="1">
        <f>'RAS-funkcijski'!E118</f>
        <v>7828.3</v>
      </c>
      <c r="E1412" s="1">
        <v>0</v>
      </c>
      <c r="F1412" s="1">
        <v>0</v>
      </c>
      <c r="G1412" s="2">
        <f t="shared" si="24"/>
        <v>2284.1553000000004</v>
      </c>
      <c r="H1412" s="2">
        <f t="shared" si="27"/>
        <v>0.4499999999998181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4379.8500000000004</v>
      </c>
      <c r="D1414" s="1">
        <f>'RAS-funkcijski'!E120</f>
        <v>7828.3</v>
      </c>
      <c r="E1414" s="1">
        <v>0</v>
      </c>
      <c r="F1414" s="1">
        <v>0</v>
      </c>
      <c r="G1414" s="2">
        <f t="shared" si="24"/>
        <v>2324.2282</v>
      </c>
      <c r="H1414" s="2">
        <f t="shared" si="27"/>
        <v>0.4499999999998181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44559.510000000009</v>
      </c>
      <c r="D1423" s="1">
        <f>'RAS-funkcijski'!E129</f>
        <v>84395.83</v>
      </c>
      <c r="E1423" s="1">
        <v>0</v>
      </c>
      <c r="F1423" s="1">
        <v>0</v>
      </c>
      <c r="G1423" s="2">
        <f t="shared" si="24"/>
        <v>26668.896250000002</v>
      </c>
      <c r="H1423" s="2">
        <f t="shared" si="27"/>
        <v>0.65999999998894054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4378.09</v>
      </c>
      <c r="D1427" s="1">
        <f>'RAS-funkcijski'!E133</f>
        <v>5751.11</v>
      </c>
      <c r="E1427" s="1">
        <v>0</v>
      </c>
      <c r="F1427" s="1">
        <v>0</v>
      </c>
      <c r="G1427" s="2">
        <f t="shared" si="24"/>
        <v>2048.5599900000002</v>
      </c>
      <c r="H1427" s="2">
        <f t="shared" si="27"/>
        <v>0.1999999999998181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19945.580000000002</v>
      </c>
      <c r="D1429" s="1">
        <f>'RAS-funkcijski'!E135</f>
        <v>730</v>
      </c>
      <c r="E1429" s="1">
        <v>0</v>
      </c>
      <c r="F1429" s="1">
        <v>0</v>
      </c>
      <c r="G1429" s="2">
        <f t="shared" si="24"/>
        <v>2804.1309800000004</v>
      </c>
      <c r="H1429" s="2">
        <f t="shared" si="27"/>
        <v>0.41999999999825377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59964.44</v>
      </c>
      <c r="E1430" s="1">
        <v>0</v>
      </c>
      <c r="F1430" s="1">
        <v>0</v>
      </c>
      <c r="G1430" s="2">
        <f t="shared" si="24"/>
        <v>15830.612160000001</v>
      </c>
      <c r="H1430" s="2">
        <f t="shared" si="27"/>
        <v>0.44000000000232831</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17820.28</v>
      </c>
      <c r="D1432" s="1">
        <f>'RAS-funkcijski'!E138</f>
        <v>15531.95</v>
      </c>
      <c r="E1432" s="1">
        <v>0</v>
      </c>
      <c r="F1432" s="1">
        <v>0</v>
      </c>
      <c r="G1432" s="2">
        <f t="shared" si="24"/>
        <v>6550.4801200000002</v>
      </c>
      <c r="H1432" s="2">
        <f t="shared" si="27"/>
        <v>0.32999999999810825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1088.33</v>
      </c>
      <c r="D1433" s="1">
        <f>'RAS-funkcijski'!E139</f>
        <v>1088.33</v>
      </c>
      <c r="E1433" s="1">
        <v>0</v>
      </c>
      <c r="F1433" s="1">
        <v>0</v>
      </c>
      <c r="G1433" s="2">
        <f t="shared" si="24"/>
        <v>440.77365000000003</v>
      </c>
      <c r="H1433" s="2">
        <f t="shared" si="27"/>
        <v>0.65999999999985448</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1327.23</v>
      </c>
      <c r="D1434" s="1">
        <f>'RAS-funkcijski'!E140</f>
        <v>1330</v>
      </c>
      <c r="E1434" s="1">
        <v>0</v>
      </c>
      <c r="F1434" s="1">
        <v>0</v>
      </c>
      <c r="G1434" s="2">
        <f t="shared" si="24"/>
        <v>542.26328000000012</v>
      </c>
      <c r="H1434" s="2">
        <f t="shared" si="27"/>
        <v>0.23000000000001819</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905480.87</v>
      </c>
      <c r="D1435" s="13">
        <f>'RAS-funkcijski'!E141</f>
        <v>1349793.92</v>
      </c>
      <c r="E1435" s="13">
        <v>0</v>
      </c>
      <c r="F1435" s="13">
        <v>0</v>
      </c>
      <c r="G1435" s="14">
        <f t="shared" si="24"/>
        <v>493894.41327000002</v>
      </c>
      <c r="H1435" s="14">
        <f t="shared" si="27"/>
        <v>0.21000000007916242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6977.77</v>
      </c>
      <c r="D1436" s="6">
        <f>'P-VRIO'!E5</f>
        <v>144833.29</v>
      </c>
      <c r="E1436" s="6">
        <v>0</v>
      </c>
      <c r="F1436" s="6">
        <v>0</v>
      </c>
      <c r="G1436" s="7">
        <f t="shared" si="24"/>
        <v>296.64435000000003</v>
      </c>
      <c r="H1436" s="7">
        <f t="shared" si="27"/>
        <v>0.52000000000771252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6977.77</v>
      </c>
      <c r="D1453" s="1">
        <f>'P-VRIO'!E22</f>
        <v>144833.29</v>
      </c>
      <c r="E1453" s="1">
        <v>0</v>
      </c>
      <c r="F1453" s="1">
        <v>0</v>
      </c>
      <c r="G1453" s="2">
        <f t="shared" si="24"/>
        <v>5339.5983000000006</v>
      </c>
      <c r="H1453" s="2">
        <f t="shared" si="27"/>
        <v>0.52000000000771252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6977.77</v>
      </c>
      <c r="D1454" s="1">
        <f>'P-VRIO'!E23</f>
        <v>91578.74</v>
      </c>
      <c r="E1454" s="1">
        <v>0</v>
      </c>
      <c r="F1454" s="1">
        <v>0</v>
      </c>
      <c r="G1454" s="2">
        <f t="shared" si="24"/>
        <v>3612.5697499999997</v>
      </c>
      <c r="H1454" s="2">
        <f t="shared" si="27"/>
        <v>0.48999999999432475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6977.77</v>
      </c>
      <c r="D1456" s="1">
        <f>'P-VRIO'!E25</f>
        <v>0</v>
      </c>
      <c r="E1456" s="1">
        <v>0</v>
      </c>
      <c r="F1456" s="1">
        <v>0</v>
      </c>
      <c r="G1456" s="2">
        <f t="shared" si="24"/>
        <v>146.53317000000001</v>
      </c>
      <c r="H1456" s="2">
        <f t="shared" si="27"/>
        <v>0.22999999999956344</v>
      </c>
      <c r="I1456" s="10">
        <f t="shared" si="30"/>
        <v>33.702629099936033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91578.74</v>
      </c>
      <c r="E1459" s="1">
        <v>0</v>
      </c>
      <c r="F1459" s="1">
        <v>0</v>
      </c>
      <c r="G1459" s="2">
        <f t="shared" si="24"/>
        <v>4395.77952</v>
      </c>
      <c r="H1459" s="2">
        <f t="shared" si="27"/>
        <v>0.25999999999476131</v>
      </c>
      <c r="I1459" s="10">
        <f t="shared" si="30"/>
        <v>1142.9026751769718</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53254.55</v>
      </c>
      <c r="E1461" s="1">
        <v>0</v>
      </c>
      <c r="F1461" s="1">
        <v>0</v>
      </c>
      <c r="G1461" s="2">
        <f t="shared" si="24"/>
        <v>2769.2366000000002</v>
      </c>
      <c r="H1461" s="2">
        <f t="shared" si="27"/>
        <v>0.44999999999708962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53254.55</v>
      </c>
      <c r="E1467" s="1">
        <v>0</v>
      </c>
      <c r="F1467" s="1">
        <v>0</v>
      </c>
      <c r="G1467" s="2">
        <f t="shared" si="24"/>
        <v>3408.2912000000001</v>
      </c>
      <c r="H1467" s="2">
        <f t="shared" si="27"/>
        <v>0.44999999999708962</v>
      </c>
      <c r="I1467" s="10">
        <f t="shared" si="31"/>
        <v>1533.7310399900807</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202830.69</v>
      </c>
      <c r="D1480" s="6"/>
      <c r="E1480" s="6">
        <v>0</v>
      </c>
      <c r="F1480" s="6">
        <v>0</v>
      </c>
      <c r="G1480" s="7">
        <f t="shared" ref="G1480:G1580" si="34">B1480/1000*C1480</f>
        <v>202.83069</v>
      </c>
      <c r="H1480" s="7">
        <f t="shared" ref="H1480:H1580" si="35">ABS(C1480-ROUND(C1480,0))</f>
        <v>0.30999999999767169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1531525.69</v>
      </c>
      <c r="D1481" s="1">
        <v>0</v>
      </c>
      <c r="E1481" s="1">
        <v>0</v>
      </c>
      <c r="F1481" s="1">
        <v>0</v>
      </c>
      <c r="G1481" s="2">
        <f t="shared" si="34"/>
        <v>3063.0513799999999</v>
      </c>
      <c r="H1481" s="2">
        <f t="shared" si="35"/>
        <v>0.31000000005587935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808992.42999999993</v>
      </c>
      <c r="D1483" s="1">
        <v>0</v>
      </c>
      <c r="E1483" s="1">
        <v>0</v>
      </c>
      <c r="F1483" s="1">
        <v>0</v>
      </c>
      <c r="G1483" s="2">
        <f t="shared" si="34"/>
        <v>3235.9697199999996</v>
      </c>
      <c r="H1483" s="2">
        <f t="shared" si="35"/>
        <v>0.42999999993480742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193506.43</v>
      </c>
      <c r="D1484" s="1">
        <v>0</v>
      </c>
      <c r="E1484" s="1">
        <v>0</v>
      </c>
      <c r="F1484" s="1">
        <v>0</v>
      </c>
      <c r="G1484" s="2">
        <f t="shared" si="34"/>
        <v>967.53215</v>
      </c>
      <c r="H1484" s="2">
        <f t="shared" si="35"/>
        <v>0.42999999999301508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272138.90999999997</v>
      </c>
      <c r="D1485" s="1">
        <v>0</v>
      </c>
      <c r="E1485" s="1">
        <v>0</v>
      </c>
      <c r="F1485" s="1">
        <v>0</v>
      </c>
      <c r="G1485" s="2">
        <f t="shared" si="34"/>
        <v>1632.8334599999998</v>
      </c>
      <c r="H1485" s="2">
        <f t="shared" si="35"/>
        <v>9.0000000025611371E-2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106843.3</v>
      </c>
      <c r="D1486" s="1">
        <v>0</v>
      </c>
      <c r="E1486" s="1">
        <v>0</v>
      </c>
      <c r="F1486" s="1">
        <v>0</v>
      </c>
      <c r="G1486" s="2">
        <f t="shared" si="34"/>
        <v>747.90309999999999</v>
      </c>
      <c r="H1486" s="2">
        <f t="shared" si="35"/>
        <v>0.30000000000291038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12680.58</v>
      </c>
      <c r="D1487" s="1">
        <v>0</v>
      </c>
      <c r="E1487" s="1">
        <v>0</v>
      </c>
      <c r="F1487" s="1">
        <v>0</v>
      </c>
      <c r="G1487" s="2">
        <f t="shared" si="34"/>
        <v>101.44464000000001</v>
      </c>
      <c r="H1487" s="2">
        <f t="shared" si="35"/>
        <v>0.42000000000007276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101355.45</v>
      </c>
      <c r="D1489" s="1">
        <v>0</v>
      </c>
      <c r="E1489" s="1">
        <v>0</v>
      </c>
      <c r="F1489" s="1">
        <v>0</v>
      </c>
      <c r="G1489" s="2">
        <f t="shared" si="34"/>
        <v>1013.5545</v>
      </c>
      <c r="H1489" s="2">
        <f t="shared" si="35"/>
        <v>0.44999999999708962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35334.28</v>
      </c>
      <c r="D1490" s="1">
        <v>0</v>
      </c>
      <c r="E1490" s="1">
        <v>0</v>
      </c>
      <c r="F1490" s="1">
        <v>0</v>
      </c>
      <c r="G1490" s="2">
        <f t="shared" si="34"/>
        <v>388.67707999999999</v>
      </c>
      <c r="H1490" s="2">
        <f t="shared" si="35"/>
        <v>0.27999999999883585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87133.48</v>
      </c>
      <c r="D1491" s="1">
        <v>0</v>
      </c>
      <c r="E1491" s="1">
        <v>0</v>
      </c>
      <c r="F1491" s="1">
        <v>0</v>
      </c>
      <c r="G1491" s="2">
        <f t="shared" si="34"/>
        <v>1045.60176</v>
      </c>
      <c r="H1491" s="2">
        <f t="shared" si="35"/>
        <v>0.47999999999592546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587719.38</v>
      </c>
      <c r="D1492" s="1">
        <v>0</v>
      </c>
      <c r="E1492" s="1">
        <v>0</v>
      </c>
      <c r="F1492" s="1">
        <v>0</v>
      </c>
      <c r="G1492" s="2">
        <f t="shared" si="34"/>
        <v>7640.3519399999996</v>
      </c>
      <c r="H1492" s="2">
        <f t="shared" si="35"/>
        <v>0.38000000000465661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134813.88</v>
      </c>
      <c r="D1493" s="1">
        <v>0</v>
      </c>
      <c r="E1493" s="1">
        <v>0</v>
      </c>
      <c r="F1493" s="1">
        <v>0</v>
      </c>
      <c r="G1493" s="2">
        <f t="shared" si="34"/>
        <v>1887.3943200000001</v>
      </c>
      <c r="H1493" s="2">
        <f t="shared" si="35"/>
        <v>0.11999999999534339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134813.88</v>
      </c>
      <c r="D1497" s="1">
        <v>0</v>
      </c>
      <c r="E1497" s="1">
        <v>0</v>
      </c>
      <c r="F1497" s="1">
        <v>0</v>
      </c>
      <c r="G1497" s="2">
        <f t="shared" si="34"/>
        <v>2426.64984</v>
      </c>
      <c r="H1497" s="2">
        <f t="shared" si="35"/>
        <v>0.11999999999534339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1330587.9500000002</v>
      </c>
      <c r="D1499" s="1">
        <v>0</v>
      </c>
      <c r="E1499" s="1">
        <v>0</v>
      </c>
      <c r="F1499" s="1">
        <v>0</v>
      </c>
      <c r="G1499" s="2">
        <f t="shared" si="34"/>
        <v>26611.759000000005</v>
      </c>
      <c r="H1499" s="2">
        <f t="shared" si="35"/>
        <v>4.9999999813735485E-2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765904.83000000007</v>
      </c>
      <c r="D1501" s="1">
        <v>0</v>
      </c>
      <c r="E1501" s="1">
        <v>0</v>
      </c>
      <c r="F1501" s="1">
        <v>0</v>
      </c>
      <c r="G1501" s="2">
        <f t="shared" si="34"/>
        <v>16849.90626</v>
      </c>
      <c r="H1501" s="2">
        <f t="shared" si="35"/>
        <v>0.16999999992549419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191822.12</v>
      </c>
      <c r="D1502" s="1">
        <v>0</v>
      </c>
      <c r="E1502" s="1">
        <v>0</v>
      </c>
      <c r="F1502" s="1">
        <v>0</v>
      </c>
      <c r="G1502" s="2">
        <f t="shared" si="34"/>
        <v>4411.9087600000003</v>
      </c>
      <c r="H1502" s="2">
        <f t="shared" si="35"/>
        <v>0.11999999999534339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283076.37</v>
      </c>
      <c r="D1503" s="1">
        <v>0</v>
      </c>
      <c r="E1503" s="1">
        <v>0</v>
      </c>
      <c r="F1503" s="1">
        <v>0</v>
      </c>
      <c r="G1503" s="2">
        <f t="shared" si="34"/>
        <v>6793.8328799999999</v>
      </c>
      <c r="H1503" s="2">
        <f t="shared" si="35"/>
        <v>0.36999999999534339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104267.15</v>
      </c>
      <c r="D1504" s="1">
        <v>0</v>
      </c>
      <c r="E1504" s="1">
        <v>0</v>
      </c>
      <c r="F1504" s="1">
        <v>0</v>
      </c>
      <c r="G1504" s="2">
        <f t="shared" si="34"/>
        <v>2606.67875</v>
      </c>
      <c r="H1504" s="2">
        <f t="shared" si="35"/>
        <v>0.14999999999417923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11527.8</v>
      </c>
      <c r="D1505" s="1">
        <v>0</v>
      </c>
      <c r="E1505" s="1">
        <v>0</v>
      </c>
      <c r="F1505" s="1">
        <v>0</v>
      </c>
      <c r="G1505" s="2">
        <f t="shared" si="34"/>
        <v>299.72279999999995</v>
      </c>
      <c r="H1505" s="2">
        <f t="shared" si="35"/>
        <v>0.2000000000007276</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96619.92</v>
      </c>
      <c r="D1507" s="1">
        <v>0</v>
      </c>
      <c r="E1507" s="1">
        <v>0</v>
      </c>
      <c r="F1507" s="1">
        <v>0</v>
      </c>
      <c r="G1507" s="2">
        <f t="shared" si="34"/>
        <v>2705.3577599999999</v>
      </c>
      <c r="H1507" s="2">
        <f t="shared" si="35"/>
        <v>8.000000000174623E-2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730</v>
      </c>
      <c r="D1508" s="1">
        <v>0</v>
      </c>
      <c r="E1508" s="1">
        <v>0</v>
      </c>
      <c r="F1508" s="1">
        <v>0</v>
      </c>
      <c r="G1508" s="2">
        <f t="shared" si="34"/>
        <v>21.17</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77861.47</v>
      </c>
      <c r="D1509" s="1">
        <v>0</v>
      </c>
      <c r="E1509" s="1">
        <v>0</v>
      </c>
      <c r="F1509" s="1">
        <v>0</v>
      </c>
      <c r="G1509" s="2">
        <f t="shared" si="34"/>
        <v>2335.8440999999998</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559746.62</v>
      </c>
      <c r="D1510" s="1">
        <v>0</v>
      </c>
      <c r="E1510" s="1">
        <v>0</v>
      </c>
      <c r="F1510" s="1">
        <v>0</v>
      </c>
      <c r="G1510" s="2">
        <f t="shared" si="34"/>
        <v>17352.145219999999</v>
      </c>
      <c r="H1510" s="2">
        <f t="shared" si="35"/>
        <v>0.38000000000465661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4936.5</v>
      </c>
      <c r="D1511" s="1">
        <v>0</v>
      </c>
      <c r="E1511" s="1">
        <v>0</v>
      </c>
      <c r="F1511" s="1">
        <v>0</v>
      </c>
      <c r="G1511" s="2">
        <f t="shared" si="34"/>
        <v>157.96799999999999</v>
      </c>
      <c r="H1511" s="2">
        <f t="shared" si="35"/>
        <v>0.5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4936.5</v>
      </c>
      <c r="D1515" s="1">
        <v>0</v>
      </c>
      <c r="E1515" s="1">
        <v>0</v>
      </c>
      <c r="F1515" s="1">
        <v>0</v>
      </c>
      <c r="G1515" s="2">
        <f t="shared" si="34"/>
        <v>177.714</v>
      </c>
      <c r="H1515" s="2">
        <f t="shared" si="35"/>
        <v>0.5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403768.4299999997</v>
      </c>
      <c r="D1517" s="1">
        <v>0</v>
      </c>
      <c r="E1517" s="1">
        <v>0</v>
      </c>
      <c r="F1517" s="1">
        <v>0</v>
      </c>
      <c r="G1517" s="2">
        <f t="shared" si="34"/>
        <v>15343.200339999989</v>
      </c>
      <c r="H1517" s="2">
        <f t="shared" si="35"/>
        <v>0.42999999970197678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177137.69</v>
      </c>
      <c r="D1518" s="1">
        <v>0</v>
      </c>
      <c r="E1518" s="1">
        <v>0</v>
      </c>
      <c r="F1518" s="1">
        <v>0</v>
      </c>
      <c r="G1518" s="2">
        <f t="shared" si="34"/>
        <v>6908.3699100000003</v>
      </c>
      <c r="H1518" s="2">
        <f t="shared" si="35"/>
        <v>0.30999999999767169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137844.01</v>
      </c>
      <c r="D1524" s="1">
        <v>0</v>
      </c>
      <c r="E1524" s="1">
        <v>0</v>
      </c>
      <c r="F1524" s="1">
        <v>0</v>
      </c>
      <c r="G1524" s="2">
        <f t="shared" si="34"/>
        <v>6202.98045</v>
      </c>
      <c r="H1524" s="2">
        <f t="shared" si="35"/>
        <v>1.0000000009313226E-2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149.27000000000001</v>
      </c>
      <c r="D1525" s="1">
        <v>0</v>
      </c>
      <c r="E1525" s="1">
        <v>0</v>
      </c>
      <c r="F1525" s="1">
        <v>0</v>
      </c>
      <c r="G1525" s="2">
        <f t="shared" si="34"/>
        <v>6.8664200000000006</v>
      </c>
      <c r="H1525" s="2">
        <f t="shared" si="35"/>
        <v>0.27000000000001023</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149.27000000000001</v>
      </c>
      <c r="D1526" s="1">
        <v>0</v>
      </c>
      <c r="E1526" s="1">
        <v>0</v>
      </c>
      <c r="F1526" s="1">
        <v>0</v>
      </c>
      <c r="G1526" s="2">
        <f t="shared" si="34"/>
        <v>7.0156900000000002</v>
      </c>
      <c r="H1526" s="2">
        <f t="shared" si="35"/>
        <v>0.27000000000001023</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73512.950000000012</v>
      </c>
      <c r="D1530" s="1">
        <v>0</v>
      </c>
      <c r="E1530" s="1">
        <v>0</v>
      </c>
      <c r="F1530" s="1">
        <v>0</v>
      </c>
      <c r="G1530" s="2">
        <f t="shared" si="34"/>
        <v>3749.1604500000003</v>
      </c>
      <c r="H1530" s="2">
        <f t="shared" si="35"/>
        <v>4.9999999988358468E-2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42941.440000000002</v>
      </c>
      <c r="D1531" s="1">
        <v>0</v>
      </c>
      <c r="E1531" s="1">
        <v>0</v>
      </c>
      <c r="F1531" s="1">
        <v>0</v>
      </c>
      <c r="G1531" s="2">
        <f t="shared" si="34"/>
        <v>2232.9548800000002</v>
      </c>
      <c r="H1531" s="2">
        <f t="shared" si="35"/>
        <v>0.44000000000232831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13145.12</v>
      </c>
      <c r="D1532" s="1">
        <v>0</v>
      </c>
      <c r="E1532" s="1">
        <v>0</v>
      </c>
      <c r="F1532" s="1">
        <v>0</v>
      </c>
      <c r="G1532" s="2">
        <f t="shared" si="34"/>
        <v>696.69136000000003</v>
      </c>
      <c r="H1532" s="2">
        <f t="shared" si="35"/>
        <v>0.12000000000080036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2605.15</v>
      </c>
      <c r="D1533" s="1">
        <v>0</v>
      </c>
      <c r="E1533" s="1">
        <v>0</v>
      </c>
      <c r="F1533" s="1">
        <v>0</v>
      </c>
      <c r="G1533" s="2">
        <f t="shared" si="34"/>
        <v>140.6781</v>
      </c>
      <c r="H1533" s="2">
        <f t="shared" si="35"/>
        <v>0.15000000000009095</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14821.24</v>
      </c>
      <c r="D1534" s="1">
        <v>0</v>
      </c>
      <c r="E1534" s="1">
        <v>0</v>
      </c>
      <c r="F1534" s="1">
        <v>0</v>
      </c>
      <c r="G1534" s="2">
        <f t="shared" si="34"/>
        <v>815.16819999999996</v>
      </c>
      <c r="H1534" s="2">
        <f t="shared" si="35"/>
        <v>0.23999999999978172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381.53000000000003</v>
      </c>
      <c r="D1535" s="1">
        <v>0</v>
      </c>
      <c r="E1535" s="1">
        <v>0</v>
      </c>
      <c r="F1535" s="1">
        <v>0</v>
      </c>
      <c r="G1535" s="2">
        <f t="shared" si="34"/>
        <v>21.365680000000001</v>
      </c>
      <c r="H1535" s="2">
        <f t="shared" si="35"/>
        <v>0.46999999999997044</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281.45</v>
      </c>
      <c r="D1536" s="1">
        <v>0</v>
      </c>
      <c r="E1536" s="1">
        <v>0</v>
      </c>
      <c r="F1536" s="1">
        <v>0</v>
      </c>
      <c r="G1536" s="2">
        <f t="shared" si="34"/>
        <v>16.042649999999998</v>
      </c>
      <c r="H1536" s="2">
        <f t="shared" si="35"/>
        <v>0.44999999999998863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0.47</v>
      </c>
      <c r="D1537" s="1">
        <v>0</v>
      </c>
      <c r="E1537" s="1">
        <v>0</v>
      </c>
      <c r="F1537" s="1">
        <v>0</v>
      </c>
      <c r="G1537" s="2">
        <f t="shared" si="34"/>
        <v>2.726E-2</v>
      </c>
      <c r="H1537" s="2">
        <f t="shared" si="35"/>
        <v>0.47</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99.61</v>
      </c>
      <c r="D1539" s="1">
        <v>0</v>
      </c>
      <c r="E1539" s="1">
        <v>0</v>
      </c>
      <c r="F1539" s="1">
        <v>0</v>
      </c>
      <c r="G1539" s="2">
        <f t="shared" si="34"/>
        <v>5.9765999999999995</v>
      </c>
      <c r="H1539" s="2">
        <f t="shared" si="35"/>
        <v>0.39000000000000057</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1152.78</v>
      </c>
      <c r="D1540" s="1">
        <v>0</v>
      </c>
      <c r="E1540" s="1">
        <v>0</v>
      </c>
      <c r="F1540" s="1">
        <v>0</v>
      </c>
      <c r="G1540" s="2">
        <f t="shared" si="34"/>
        <v>70.319580000000002</v>
      </c>
      <c r="H1540" s="2">
        <f t="shared" si="35"/>
        <v>0.22000000000002728</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1152.78</v>
      </c>
      <c r="D1541" s="1">
        <v>0</v>
      </c>
      <c r="E1541" s="1">
        <v>0</v>
      </c>
      <c r="F1541" s="1">
        <v>0</v>
      </c>
      <c r="G1541" s="2">
        <f t="shared" si="34"/>
        <v>71.472359999999995</v>
      </c>
      <c r="H1541" s="2">
        <f t="shared" si="35"/>
        <v>0.22000000000002728</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851.66000000000008</v>
      </c>
      <c r="D1550" s="1">
        <v>0</v>
      </c>
      <c r="E1550" s="1">
        <v>0</v>
      </c>
      <c r="F1550" s="1">
        <v>0</v>
      </c>
      <c r="G1550" s="2">
        <f t="shared" si="34"/>
        <v>60.467860000000002</v>
      </c>
      <c r="H1550" s="2">
        <f t="shared" si="35"/>
        <v>0.33999999999991815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766.72</v>
      </c>
      <c r="D1551" s="1">
        <v>0</v>
      </c>
      <c r="E1551" s="1">
        <v>0</v>
      </c>
      <c r="F1551" s="1">
        <v>0</v>
      </c>
      <c r="G1551" s="2">
        <f t="shared" si="34"/>
        <v>55.20384</v>
      </c>
      <c r="H1551" s="2">
        <f t="shared" si="35"/>
        <v>0.27999999999997272</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84.94</v>
      </c>
      <c r="D1554" s="1">
        <v>0</v>
      </c>
      <c r="E1554" s="1">
        <v>0</v>
      </c>
      <c r="F1554" s="1">
        <v>0</v>
      </c>
      <c r="G1554" s="2">
        <f t="shared" si="34"/>
        <v>6.3704999999999998</v>
      </c>
      <c r="H1554" s="2">
        <f t="shared" si="35"/>
        <v>6.0000000000002274E-2</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61226.89</v>
      </c>
      <c r="D1555" s="1">
        <v>0</v>
      </c>
      <c r="E1555" s="1">
        <v>0</v>
      </c>
      <c r="F1555" s="1">
        <v>0</v>
      </c>
      <c r="G1555" s="2">
        <f t="shared" si="34"/>
        <v>4653.2436399999997</v>
      </c>
      <c r="H1555" s="2">
        <f t="shared" si="35"/>
        <v>0.11000000000058208</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34604.28</v>
      </c>
      <c r="D1557" s="1">
        <v>0</v>
      </c>
      <c r="E1557" s="1">
        <v>0</v>
      </c>
      <c r="F1557" s="1">
        <v>0</v>
      </c>
      <c r="G1557" s="2">
        <f t="shared" si="34"/>
        <v>2699.13384</v>
      </c>
      <c r="H1557" s="2">
        <f t="shared" si="35"/>
        <v>0.27999999999883585</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26622.61</v>
      </c>
      <c r="D1559" s="1">
        <v>0</v>
      </c>
      <c r="E1559" s="1">
        <v>0</v>
      </c>
      <c r="F1559" s="1">
        <v>0</v>
      </c>
      <c r="G1559" s="2">
        <f t="shared" si="34"/>
        <v>2129.8088000000002</v>
      </c>
      <c r="H1559" s="2">
        <f t="shared" si="35"/>
        <v>0.38999999999941792</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568.92999999999995</v>
      </c>
      <c r="D1560" s="1">
        <v>0</v>
      </c>
      <c r="E1560" s="1">
        <v>0</v>
      </c>
      <c r="F1560" s="1">
        <v>0</v>
      </c>
      <c r="G1560" s="2">
        <f t="shared" si="34"/>
        <v>46.083329999999997</v>
      </c>
      <c r="H1560" s="2">
        <f t="shared" si="35"/>
        <v>7.0000000000050022E-2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568.92999999999995</v>
      </c>
      <c r="D1564" s="1">
        <v>0</v>
      </c>
      <c r="E1564" s="1">
        <v>0</v>
      </c>
      <c r="F1564" s="1">
        <v>0</v>
      </c>
      <c r="G1564" s="2">
        <f t="shared" si="34"/>
        <v>48.359049999999996</v>
      </c>
      <c r="H1564" s="2">
        <f t="shared" si="35"/>
        <v>7.0000000000050022E-2</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39293.68</v>
      </c>
      <c r="D1565" s="1">
        <v>0</v>
      </c>
      <c r="E1565" s="1">
        <v>0</v>
      </c>
      <c r="F1565" s="1">
        <v>0</v>
      </c>
      <c r="G1565" s="2">
        <f t="shared" si="34"/>
        <v>3379.2564799999996</v>
      </c>
      <c r="H1565" s="2">
        <f t="shared" si="35"/>
        <v>0.31999999999970896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24856.31</v>
      </c>
      <c r="D1566" s="1">
        <v>0</v>
      </c>
      <c r="E1566" s="1">
        <v>0</v>
      </c>
      <c r="F1566" s="1">
        <v>0</v>
      </c>
      <c r="G1566" s="2">
        <f t="shared" si="34"/>
        <v>2162.4989700000001</v>
      </c>
      <c r="H1566" s="2">
        <f t="shared" si="35"/>
        <v>0.31000000000130967</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368.75</v>
      </c>
      <c r="D1567" s="1">
        <v>0</v>
      </c>
      <c r="E1567" s="1">
        <v>0</v>
      </c>
      <c r="F1567" s="1">
        <v>0</v>
      </c>
      <c r="G1567" s="2">
        <f t="shared" si="34"/>
        <v>32.449999999999996</v>
      </c>
      <c r="H1567" s="2">
        <f t="shared" si="35"/>
        <v>0.25</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14068.62</v>
      </c>
      <c r="D1569" s="1">
        <v>0</v>
      </c>
      <c r="E1569" s="1">
        <v>0</v>
      </c>
      <c r="F1569" s="1">
        <v>0</v>
      </c>
      <c r="G1569" s="2">
        <f t="shared" si="34"/>
        <v>1266.1758</v>
      </c>
      <c r="H1569" s="2">
        <f t="shared" si="35"/>
        <v>0.37999999999919964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226630.74</v>
      </c>
      <c r="D1576" s="1">
        <v>0</v>
      </c>
      <c r="E1576" s="1">
        <v>0</v>
      </c>
      <c r="F1576" s="1">
        <v>0</v>
      </c>
      <c r="G1576" s="2">
        <f t="shared" si="34"/>
        <v>21983.181779999999</v>
      </c>
      <c r="H1576" s="2">
        <f t="shared" si="35"/>
        <v>0.26000000000931323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67316.73</v>
      </c>
      <c r="D1578" s="1">
        <v>0</v>
      </c>
      <c r="E1578" s="1">
        <v>0</v>
      </c>
      <c r="F1578" s="1">
        <v>0</v>
      </c>
      <c r="G1578" s="2">
        <f t="shared" si="34"/>
        <v>6664.3562700000002</v>
      </c>
      <c r="H1578" s="2">
        <f t="shared" si="35"/>
        <v>0.27000000000407454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24500.13</v>
      </c>
      <c r="D1579" s="1">
        <v>0</v>
      </c>
      <c r="E1579" s="1">
        <v>0</v>
      </c>
      <c r="F1579" s="1">
        <v>0</v>
      </c>
      <c r="G1579" s="2">
        <f t="shared" si="34"/>
        <v>2450.0130000000004</v>
      </c>
      <c r="H1579" s="2">
        <f t="shared" si="35"/>
        <v>0.13000000000101863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134813.88</v>
      </c>
      <c r="D1580" s="13">
        <v>0</v>
      </c>
      <c r="E1580" s="13">
        <v>0</v>
      </c>
      <c r="F1580" s="13">
        <v>0</v>
      </c>
      <c r="G1580" s="14">
        <f t="shared" si="34"/>
        <v>13616.201880000001</v>
      </c>
      <c r="H1580" s="14">
        <f t="shared" si="35"/>
        <v>0.11999999999534339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419" t="s">
        <v>3315</v>
      </c>
      <c r="B1" s="419"/>
      <c r="C1" s="419"/>
    </row>
    <row r="2" spans="1:17" ht="33" customHeight="1" x14ac:dyDescent="0.2">
      <c r="A2" s="420" t="s">
        <v>3316</v>
      </c>
      <c r="B2" s="421"/>
      <c r="C2" s="418"/>
      <c r="D2" s="4"/>
      <c r="E2" s="4"/>
      <c r="F2" s="4"/>
      <c r="G2" s="4"/>
      <c r="H2" s="4"/>
      <c r="I2" s="4"/>
      <c r="J2" s="4"/>
      <c r="K2" s="4"/>
      <c r="L2" s="4"/>
      <c r="M2" s="4"/>
      <c r="N2" s="4"/>
      <c r="O2" s="4"/>
      <c r="P2" s="4"/>
      <c r="Q2" s="4"/>
    </row>
    <row r="3" spans="1:17" ht="18.75" customHeight="1" x14ac:dyDescent="0.2">
      <c r="A3" s="299" t="s">
        <v>3317</v>
      </c>
      <c r="B3" s="422" t="s">
        <v>3318</v>
      </c>
      <c r="C3" s="418"/>
      <c r="D3" s="4"/>
      <c r="E3" s="4"/>
      <c r="F3" s="4"/>
      <c r="G3" s="4"/>
      <c r="H3" s="4"/>
      <c r="I3" s="4"/>
      <c r="J3" s="4"/>
      <c r="K3" s="4"/>
      <c r="L3" s="4"/>
      <c r="M3" s="4"/>
      <c r="N3" s="4"/>
      <c r="O3" s="4"/>
      <c r="P3" s="4"/>
      <c r="Q3" s="4"/>
    </row>
    <row r="4" spans="1:17" ht="37.5" hidden="1" customHeight="1" x14ac:dyDescent="0.2">
      <c r="A4" s="300" t="s">
        <v>3319</v>
      </c>
      <c r="B4" s="417" t="s">
        <v>3320</v>
      </c>
      <c r="C4" s="418"/>
      <c r="D4" s="4"/>
      <c r="E4" s="4"/>
      <c r="F4" s="4"/>
      <c r="G4" s="4"/>
      <c r="H4" s="4"/>
      <c r="I4" s="4"/>
      <c r="J4" s="4"/>
      <c r="K4" s="4"/>
      <c r="L4" s="4"/>
      <c r="M4" s="4"/>
      <c r="N4" s="4"/>
      <c r="O4" s="4"/>
      <c r="P4" s="4"/>
      <c r="Q4" s="4"/>
    </row>
    <row r="5" spans="1:17" ht="48" hidden="1" customHeight="1" x14ac:dyDescent="0.2">
      <c r="A5" s="300" t="s">
        <v>3319</v>
      </c>
      <c r="B5" s="417" t="s">
        <v>3321</v>
      </c>
      <c r="C5" s="418"/>
      <c r="D5" s="4"/>
      <c r="E5" s="4"/>
      <c r="F5" s="4"/>
      <c r="G5" s="4"/>
      <c r="H5" s="4"/>
      <c r="I5" s="4"/>
      <c r="J5" s="4"/>
      <c r="K5" s="4"/>
      <c r="L5" s="4"/>
      <c r="M5" s="4"/>
      <c r="N5" s="4"/>
      <c r="O5" s="4"/>
      <c r="P5" s="4"/>
      <c r="Q5" s="4"/>
    </row>
    <row r="6" spans="1:17" ht="59.25" hidden="1" customHeight="1" x14ac:dyDescent="0.2">
      <c r="A6" s="300" t="s">
        <v>3319</v>
      </c>
      <c r="B6" s="417" t="s">
        <v>3322</v>
      </c>
      <c r="C6" s="418"/>
      <c r="D6" s="4"/>
      <c r="E6" s="4"/>
      <c r="F6" s="4"/>
      <c r="G6" s="4"/>
      <c r="H6" s="4"/>
      <c r="I6" s="4"/>
      <c r="J6" s="4"/>
      <c r="K6" s="4"/>
      <c r="L6" s="4"/>
      <c r="M6" s="4"/>
      <c r="N6" s="4"/>
      <c r="O6" s="4"/>
      <c r="P6" s="4"/>
      <c r="Q6" s="4"/>
    </row>
    <row r="7" spans="1:17" ht="48" hidden="1" customHeight="1" x14ac:dyDescent="0.2">
      <c r="A7" s="300" t="s">
        <v>3323</v>
      </c>
      <c r="B7" s="417" t="s">
        <v>3324</v>
      </c>
      <c r="C7" s="418"/>
      <c r="D7" s="4"/>
      <c r="E7" s="4"/>
      <c r="F7" s="4"/>
      <c r="G7" s="4"/>
      <c r="H7" s="4"/>
      <c r="I7" s="4"/>
      <c r="J7" s="4"/>
      <c r="K7" s="4"/>
      <c r="L7" s="4"/>
      <c r="M7" s="4"/>
      <c r="N7" s="4"/>
      <c r="O7" s="4"/>
      <c r="P7" s="4"/>
      <c r="Q7" s="4"/>
    </row>
    <row r="8" spans="1:17" ht="41.25" hidden="1" customHeight="1" x14ac:dyDescent="0.2">
      <c r="A8" s="300" t="s">
        <v>3325</v>
      </c>
      <c r="B8" s="417" t="s">
        <v>3326</v>
      </c>
      <c r="C8" s="418"/>
      <c r="D8" s="4"/>
      <c r="E8" s="4"/>
      <c r="F8" s="4"/>
      <c r="G8" s="4"/>
      <c r="H8" s="4"/>
      <c r="I8" s="4"/>
      <c r="J8" s="4"/>
      <c r="K8" s="4"/>
      <c r="L8" s="4"/>
      <c r="M8" s="4"/>
      <c r="N8" s="4"/>
      <c r="O8" s="4"/>
      <c r="P8" s="4"/>
      <c r="Q8" s="4"/>
    </row>
    <row r="9" spans="1:17" ht="59.25" hidden="1" customHeight="1" x14ac:dyDescent="0.2">
      <c r="A9" s="300" t="s">
        <v>3327</v>
      </c>
      <c r="B9" s="417" t="s">
        <v>3328</v>
      </c>
      <c r="C9" s="418"/>
      <c r="D9" s="4"/>
      <c r="E9" s="4"/>
      <c r="F9" s="4"/>
      <c r="G9" s="4"/>
      <c r="H9" s="4"/>
      <c r="I9" s="4"/>
      <c r="J9" s="4"/>
      <c r="K9" s="4"/>
      <c r="L9" s="4"/>
      <c r="M9" s="4"/>
      <c r="N9" s="4"/>
      <c r="O9" s="4"/>
      <c r="P9" s="4"/>
      <c r="Q9" s="4"/>
    </row>
    <row r="10" spans="1:17" ht="61.5" hidden="1" customHeight="1" x14ac:dyDescent="0.2">
      <c r="A10" s="300" t="s">
        <v>3327</v>
      </c>
      <c r="B10" s="417" t="s">
        <v>3329</v>
      </c>
      <c r="C10" s="418"/>
      <c r="D10" s="4"/>
      <c r="E10" s="4"/>
      <c r="F10" s="4"/>
      <c r="G10" s="4"/>
      <c r="H10" s="4"/>
      <c r="I10" s="4"/>
      <c r="J10" s="4"/>
      <c r="K10" s="4"/>
      <c r="L10" s="4"/>
      <c r="M10" s="4"/>
      <c r="N10" s="4"/>
      <c r="O10" s="4"/>
      <c r="P10" s="4"/>
      <c r="Q10" s="4"/>
    </row>
    <row r="11" spans="1:17" ht="43.5" hidden="1" customHeight="1" x14ac:dyDescent="0.2">
      <c r="A11" s="300" t="s">
        <v>3327</v>
      </c>
      <c r="B11" s="417" t="s">
        <v>3330</v>
      </c>
      <c r="C11" s="418"/>
      <c r="D11" s="4"/>
      <c r="E11" s="4"/>
      <c r="F11" s="4"/>
      <c r="G11" s="4"/>
      <c r="H11" s="4"/>
      <c r="I11" s="4"/>
      <c r="J11" s="4"/>
      <c r="K11" s="4"/>
      <c r="L11" s="4"/>
      <c r="M11" s="4"/>
      <c r="N11" s="4"/>
      <c r="O11" s="4"/>
      <c r="P11" s="4"/>
      <c r="Q11" s="4"/>
    </row>
    <row r="12" spans="1:17" ht="27.75" hidden="1" customHeight="1" x14ac:dyDescent="0.2">
      <c r="A12" s="300" t="s">
        <v>3331</v>
      </c>
      <c r="B12" s="417" t="s">
        <v>3332</v>
      </c>
      <c r="C12" s="418"/>
      <c r="D12" s="4"/>
      <c r="E12" s="4"/>
      <c r="F12" s="4"/>
      <c r="G12" s="4"/>
      <c r="H12" s="4"/>
      <c r="I12" s="4"/>
      <c r="J12" s="4"/>
      <c r="K12" s="4"/>
      <c r="L12" s="4"/>
      <c r="M12" s="4"/>
      <c r="N12" s="4"/>
      <c r="O12" s="4"/>
      <c r="P12" s="4"/>
      <c r="Q12" s="4"/>
    </row>
    <row r="13" spans="1:17" ht="27.75" hidden="1" customHeight="1" x14ac:dyDescent="0.2">
      <c r="A13" s="300" t="s">
        <v>3333</v>
      </c>
      <c r="B13" s="417" t="s">
        <v>3334</v>
      </c>
      <c r="C13" s="418"/>
      <c r="D13" s="4"/>
      <c r="E13" s="4"/>
      <c r="F13" s="4"/>
      <c r="G13" s="4"/>
      <c r="H13" s="4"/>
      <c r="I13" s="4"/>
      <c r="J13" s="4"/>
      <c r="K13" s="4"/>
      <c r="L13" s="4"/>
      <c r="M13" s="4"/>
      <c r="N13" s="4"/>
      <c r="O13" s="4"/>
      <c r="P13" s="4"/>
      <c r="Q13" s="4"/>
    </row>
    <row r="14" spans="1:17" ht="45.75" hidden="1" customHeight="1" x14ac:dyDescent="0.2">
      <c r="A14" s="300" t="s">
        <v>3335</v>
      </c>
      <c r="B14" s="417" t="s">
        <v>3336</v>
      </c>
      <c r="C14" s="418"/>
      <c r="D14" s="4"/>
      <c r="E14" s="4"/>
      <c r="F14" s="4"/>
      <c r="G14" s="4"/>
      <c r="H14" s="4"/>
      <c r="I14" s="4"/>
      <c r="J14" s="4"/>
      <c r="K14" s="4"/>
      <c r="L14" s="4"/>
      <c r="M14" s="4"/>
      <c r="N14" s="4"/>
      <c r="O14" s="4"/>
      <c r="P14" s="4"/>
      <c r="Q14" s="4"/>
    </row>
    <row r="15" spans="1:17" ht="45.75" hidden="1" customHeight="1" x14ac:dyDescent="0.2">
      <c r="A15" s="300" t="s">
        <v>3337</v>
      </c>
      <c r="B15" s="417" t="s">
        <v>3338</v>
      </c>
      <c r="C15" s="418"/>
      <c r="D15" s="4"/>
      <c r="E15" s="4"/>
      <c r="F15" s="4"/>
      <c r="G15" s="4"/>
      <c r="H15" s="4"/>
      <c r="I15" s="4"/>
      <c r="J15" s="4"/>
      <c r="K15" s="4"/>
      <c r="L15" s="4"/>
      <c r="M15" s="4"/>
      <c r="N15" s="4"/>
      <c r="O15" s="4"/>
      <c r="P15" s="4"/>
      <c r="Q15" s="4"/>
    </row>
    <row r="16" spans="1:17" ht="51" hidden="1" customHeight="1" x14ac:dyDescent="0.2">
      <c r="A16" s="300" t="s">
        <v>3339</v>
      </c>
      <c r="B16" s="417" t="s">
        <v>3340</v>
      </c>
      <c r="C16" s="418"/>
      <c r="D16" s="4"/>
      <c r="E16" s="4"/>
      <c r="F16" s="4"/>
      <c r="G16" s="4"/>
      <c r="H16" s="4"/>
      <c r="I16" s="4"/>
      <c r="J16" s="4"/>
      <c r="K16" s="4"/>
      <c r="L16" s="4"/>
      <c r="M16" s="4"/>
      <c r="N16" s="4"/>
      <c r="O16" s="4"/>
      <c r="P16" s="4"/>
      <c r="Q16" s="4"/>
    </row>
    <row r="17" spans="1:17" ht="27.75" hidden="1" customHeight="1" x14ac:dyDescent="0.2">
      <c r="A17" s="300" t="s">
        <v>3341</v>
      </c>
      <c r="B17" s="417" t="s">
        <v>3342</v>
      </c>
      <c r="C17" s="418"/>
      <c r="D17" s="4"/>
      <c r="E17" s="4"/>
      <c r="F17" s="4"/>
      <c r="G17" s="4"/>
      <c r="H17" s="4"/>
      <c r="I17" s="4"/>
      <c r="J17" s="4"/>
      <c r="K17" s="4"/>
      <c r="L17" s="4"/>
      <c r="M17" s="4"/>
      <c r="N17" s="4"/>
      <c r="O17" s="4"/>
      <c r="P17" s="4"/>
      <c r="Q17" s="4"/>
    </row>
    <row r="18" spans="1:17" ht="27.75" hidden="1" customHeight="1" x14ac:dyDescent="0.2">
      <c r="A18" s="300" t="s">
        <v>3343</v>
      </c>
      <c r="B18" s="417" t="s">
        <v>3344</v>
      </c>
      <c r="C18" s="418"/>
      <c r="D18" s="4"/>
      <c r="E18" s="4"/>
      <c r="F18" s="4"/>
      <c r="G18" s="4"/>
      <c r="H18" s="4"/>
      <c r="I18" s="4"/>
      <c r="J18" s="4"/>
      <c r="K18" s="4"/>
      <c r="L18" s="4"/>
      <c r="M18" s="4"/>
      <c r="N18" s="4"/>
      <c r="O18" s="4"/>
      <c r="P18" s="4"/>
      <c r="Q18" s="4"/>
    </row>
    <row r="19" spans="1:17" ht="45" hidden="1" customHeight="1" x14ac:dyDescent="0.2">
      <c r="A19" s="300" t="s">
        <v>3343</v>
      </c>
      <c r="B19" s="417" t="s">
        <v>3345</v>
      </c>
      <c r="C19" s="418"/>
      <c r="D19" s="4"/>
      <c r="E19" s="4"/>
      <c r="F19" s="4"/>
      <c r="G19" s="4"/>
      <c r="H19" s="4"/>
      <c r="I19" s="4"/>
      <c r="J19" s="4"/>
      <c r="K19" s="4"/>
      <c r="L19" s="4"/>
      <c r="M19" s="4"/>
      <c r="N19" s="4"/>
      <c r="O19" s="4"/>
      <c r="P19" s="4"/>
      <c r="Q19" s="4"/>
    </row>
    <row r="20" spans="1:17" ht="45" hidden="1" customHeight="1" x14ac:dyDescent="0.2">
      <c r="A20" s="300" t="s">
        <v>3346</v>
      </c>
      <c r="B20" s="417" t="s">
        <v>3347</v>
      </c>
      <c r="C20" s="418"/>
      <c r="D20" s="4"/>
      <c r="E20" s="4"/>
      <c r="F20" s="4"/>
      <c r="G20" s="4"/>
      <c r="H20" s="4"/>
      <c r="I20" s="4"/>
      <c r="J20" s="4"/>
      <c r="K20" s="4"/>
      <c r="L20" s="4"/>
      <c r="M20" s="4"/>
      <c r="N20" s="4"/>
      <c r="O20" s="4"/>
      <c r="P20" s="4"/>
      <c r="Q20" s="4"/>
    </row>
    <row r="21" spans="1:17" ht="30" hidden="1" customHeight="1" x14ac:dyDescent="0.2">
      <c r="A21" s="300" t="s">
        <v>3348</v>
      </c>
      <c r="B21" s="417" t="s">
        <v>3349</v>
      </c>
      <c r="C21" s="418"/>
      <c r="D21" s="4"/>
      <c r="E21" s="4"/>
      <c r="F21" s="4"/>
      <c r="G21" s="4"/>
      <c r="H21" s="4"/>
      <c r="I21" s="4"/>
      <c r="J21" s="4"/>
      <c r="K21" s="4"/>
      <c r="L21" s="4"/>
      <c r="M21" s="4"/>
      <c r="N21" s="4"/>
      <c r="O21" s="4"/>
      <c r="P21" s="4"/>
      <c r="Q21" s="4"/>
    </row>
    <row r="22" spans="1:17" ht="30" hidden="1" customHeight="1" x14ac:dyDescent="0.2">
      <c r="A22" s="300" t="s">
        <v>3350</v>
      </c>
      <c r="B22" s="417" t="s">
        <v>3351</v>
      </c>
      <c r="C22" s="418"/>
      <c r="D22" s="4"/>
      <c r="E22" s="4"/>
      <c r="F22" s="4"/>
      <c r="G22" s="4"/>
      <c r="H22" s="4"/>
      <c r="I22" s="4"/>
      <c r="J22" s="4"/>
      <c r="K22" s="4"/>
      <c r="L22" s="4"/>
      <c r="M22" s="4"/>
      <c r="N22" s="4"/>
      <c r="O22" s="4"/>
      <c r="P22" s="4"/>
      <c r="Q22" s="4"/>
    </row>
    <row r="23" spans="1:17" ht="30" hidden="1" customHeight="1" x14ac:dyDescent="0.2">
      <c r="A23" s="300" t="s">
        <v>3352</v>
      </c>
      <c r="B23" s="417" t="s">
        <v>3353</v>
      </c>
      <c r="C23" s="418"/>
      <c r="D23" s="4"/>
      <c r="E23" s="4"/>
      <c r="F23" s="4"/>
      <c r="G23" s="4"/>
      <c r="H23" s="4"/>
      <c r="I23" s="4"/>
      <c r="J23" s="4"/>
      <c r="K23" s="4"/>
      <c r="L23" s="4"/>
      <c r="M23" s="4"/>
      <c r="N23" s="4"/>
      <c r="O23" s="4"/>
      <c r="P23" s="4"/>
      <c r="Q23" s="4"/>
    </row>
    <row r="24" spans="1:17" ht="30" hidden="1" customHeight="1" x14ac:dyDescent="0.2">
      <c r="A24" s="300" t="s">
        <v>3354</v>
      </c>
      <c r="B24" s="417" t="s">
        <v>3355</v>
      </c>
      <c r="C24" s="418"/>
      <c r="D24" s="4"/>
      <c r="E24" s="4"/>
      <c r="F24" s="4"/>
      <c r="G24" s="4"/>
      <c r="H24" s="4"/>
      <c r="I24" s="4"/>
      <c r="J24" s="4"/>
      <c r="K24" s="4"/>
      <c r="L24" s="4"/>
      <c r="M24" s="4"/>
      <c r="N24" s="4"/>
      <c r="O24" s="4"/>
      <c r="P24" s="4"/>
      <c r="Q24" s="4"/>
    </row>
    <row r="25" spans="1:17" ht="30" hidden="1" customHeight="1" x14ac:dyDescent="0.2">
      <c r="A25" s="300" t="s">
        <v>3356</v>
      </c>
      <c r="B25" s="417" t="s">
        <v>3357</v>
      </c>
      <c r="C25" s="418"/>
      <c r="D25" s="4"/>
      <c r="E25" s="4"/>
      <c r="F25" s="4"/>
      <c r="G25" s="4"/>
      <c r="H25" s="4"/>
      <c r="I25" s="4"/>
      <c r="J25" s="4"/>
      <c r="K25" s="4"/>
      <c r="L25" s="4"/>
      <c r="M25" s="4"/>
      <c r="N25" s="4"/>
      <c r="O25" s="4"/>
      <c r="P25" s="4"/>
      <c r="Q25" s="4"/>
    </row>
    <row r="26" spans="1:17" ht="30" hidden="1" customHeight="1" x14ac:dyDescent="0.2">
      <c r="A26" s="300" t="s">
        <v>3358</v>
      </c>
      <c r="B26" s="417" t="s">
        <v>3359</v>
      </c>
      <c r="C26" s="418"/>
      <c r="D26" s="4"/>
      <c r="E26" s="4"/>
      <c r="F26" s="4"/>
      <c r="G26" s="4"/>
      <c r="H26" s="4"/>
      <c r="I26" s="4"/>
      <c r="J26" s="4"/>
      <c r="K26" s="4"/>
      <c r="L26" s="4"/>
      <c r="M26" s="4"/>
      <c r="N26" s="4"/>
      <c r="O26" s="4"/>
      <c r="P26" s="4"/>
      <c r="Q26" s="4"/>
    </row>
    <row r="27" spans="1:17" ht="70.5" hidden="1" customHeight="1" x14ac:dyDescent="0.2">
      <c r="A27" s="300" t="s">
        <v>3360</v>
      </c>
      <c r="B27" s="417" t="s">
        <v>3361</v>
      </c>
      <c r="C27" s="418"/>
      <c r="D27" s="4"/>
      <c r="E27" s="4"/>
      <c r="F27" s="4"/>
      <c r="G27" s="4"/>
      <c r="H27" s="4"/>
      <c r="I27" s="4"/>
      <c r="J27" s="4"/>
      <c r="K27" s="4"/>
      <c r="L27" s="4"/>
      <c r="M27" s="4"/>
      <c r="N27" s="4"/>
      <c r="O27" s="4"/>
      <c r="P27" s="4"/>
      <c r="Q27" s="4"/>
    </row>
    <row r="28" spans="1:17" ht="48" hidden="1" customHeight="1" x14ac:dyDescent="0.2">
      <c r="A28" s="300" t="s">
        <v>3362</v>
      </c>
      <c r="B28" s="417" t="s">
        <v>3363</v>
      </c>
      <c r="C28" s="418"/>
      <c r="D28" s="4"/>
      <c r="E28" s="4"/>
      <c r="F28" s="4"/>
      <c r="G28" s="4"/>
      <c r="H28" s="4"/>
      <c r="I28" s="4"/>
      <c r="J28" s="4"/>
      <c r="K28" s="4"/>
      <c r="L28" s="4"/>
      <c r="M28" s="4"/>
      <c r="N28" s="4"/>
      <c r="O28" s="4"/>
      <c r="P28" s="4"/>
      <c r="Q28" s="4"/>
    </row>
    <row r="29" spans="1:17" ht="100.5" hidden="1" customHeight="1" x14ac:dyDescent="0.2">
      <c r="A29" s="300" t="s">
        <v>3364</v>
      </c>
      <c r="B29" s="417" t="s">
        <v>3365</v>
      </c>
      <c r="C29" s="418"/>
      <c r="D29" s="4"/>
      <c r="E29" s="4"/>
      <c r="F29" s="4"/>
      <c r="G29" s="4"/>
      <c r="H29" s="4"/>
      <c r="I29" s="4"/>
      <c r="J29" s="4"/>
      <c r="K29" s="4"/>
      <c r="L29" s="4"/>
      <c r="M29" s="4"/>
      <c r="N29" s="4"/>
      <c r="O29" s="4"/>
      <c r="P29" s="4"/>
      <c r="Q29" s="4"/>
    </row>
    <row r="30" spans="1:17" ht="45" hidden="1" customHeight="1" x14ac:dyDescent="0.2">
      <c r="A30" s="300" t="s">
        <v>3366</v>
      </c>
      <c r="B30" s="417" t="s">
        <v>3367</v>
      </c>
      <c r="C30" s="418"/>
      <c r="D30" s="4"/>
      <c r="E30" s="4"/>
      <c r="F30" s="4"/>
      <c r="G30" s="4"/>
      <c r="H30" s="4"/>
      <c r="I30" s="4"/>
      <c r="J30" s="4"/>
      <c r="K30" s="4"/>
      <c r="L30" s="4"/>
      <c r="M30" s="4"/>
      <c r="N30" s="4"/>
      <c r="O30" s="4"/>
      <c r="P30" s="4"/>
      <c r="Q30" s="4"/>
    </row>
    <row r="31" spans="1:17" ht="45" hidden="1" customHeight="1" x14ac:dyDescent="0.2">
      <c r="A31" s="300" t="s">
        <v>3368</v>
      </c>
      <c r="B31" s="417" t="s">
        <v>3369</v>
      </c>
      <c r="C31" s="418"/>
      <c r="D31" s="4"/>
      <c r="E31" s="4"/>
      <c r="F31" s="4"/>
      <c r="G31" s="4"/>
      <c r="H31" s="4"/>
      <c r="I31" s="4"/>
      <c r="J31" s="4"/>
      <c r="K31" s="4"/>
      <c r="L31" s="4"/>
      <c r="M31" s="4"/>
      <c r="N31" s="4"/>
      <c r="O31" s="4"/>
      <c r="P31" s="4"/>
      <c r="Q31" s="4"/>
    </row>
    <row r="32" spans="1:17" ht="45" hidden="1" customHeight="1" x14ac:dyDescent="0.2">
      <c r="A32" s="300" t="s">
        <v>3370</v>
      </c>
      <c r="B32" s="417" t="s">
        <v>3371</v>
      </c>
      <c r="C32" s="418"/>
      <c r="D32" s="4"/>
      <c r="E32" s="4"/>
      <c r="F32" s="4"/>
      <c r="G32" s="4"/>
      <c r="H32" s="4"/>
      <c r="I32" s="4"/>
      <c r="J32" s="4"/>
      <c r="K32" s="4"/>
      <c r="L32" s="4"/>
      <c r="M32" s="4"/>
      <c r="N32" s="4"/>
      <c r="O32" s="4"/>
      <c r="P32" s="4"/>
      <c r="Q32" s="4"/>
    </row>
    <row r="33" spans="1:17" ht="72" hidden="1" customHeight="1" x14ac:dyDescent="0.2">
      <c r="A33" s="300" t="s">
        <v>3372</v>
      </c>
      <c r="B33" s="417" t="s">
        <v>3373</v>
      </c>
      <c r="C33" s="418"/>
      <c r="D33" s="4"/>
      <c r="E33" s="4"/>
      <c r="F33" s="4"/>
      <c r="G33" s="4"/>
      <c r="H33" s="4"/>
      <c r="I33" s="4"/>
      <c r="J33" s="4"/>
      <c r="K33" s="4"/>
      <c r="L33" s="4"/>
      <c r="M33" s="4"/>
      <c r="N33" s="4"/>
      <c r="O33" s="4"/>
      <c r="P33" s="4"/>
      <c r="Q33" s="4"/>
    </row>
    <row r="34" spans="1:17" ht="79.5" hidden="1" customHeight="1" x14ac:dyDescent="0.2">
      <c r="A34" s="300" t="s">
        <v>3374</v>
      </c>
      <c r="B34" s="417" t="s">
        <v>3375</v>
      </c>
      <c r="C34" s="418"/>
      <c r="D34" s="4"/>
      <c r="E34" s="4"/>
      <c r="F34" s="4"/>
      <c r="G34" s="4"/>
      <c r="H34" s="4"/>
      <c r="I34" s="4"/>
      <c r="J34" s="4"/>
      <c r="K34" s="4"/>
      <c r="L34" s="4"/>
      <c r="M34" s="4"/>
      <c r="N34" s="4"/>
      <c r="O34" s="4"/>
      <c r="P34" s="4"/>
      <c r="Q34" s="4"/>
    </row>
    <row r="35" spans="1:17" ht="70.5" hidden="1" customHeight="1" x14ac:dyDescent="0.2">
      <c r="A35" s="300" t="s">
        <v>3376</v>
      </c>
      <c r="B35" s="417" t="s">
        <v>3377</v>
      </c>
      <c r="C35" s="418"/>
      <c r="D35" s="4"/>
      <c r="E35" s="4"/>
      <c r="F35" s="4"/>
      <c r="G35" s="4"/>
      <c r="H35" s="4"/>
      <c r="I35" s="4"/>
      <c r="J35" s="4"/>
      <c r="K35" s="4"/>
      <c r="L35" s="4"/>
      <c r="M35" s="4"/>
      <c r="N35" s="4"/>
      <c r="O35" s="4"/>
      <c r="P35" s="4"/>
      <c r="Q35" s="4"/>
    </row>
    <row r="36" spans="1:17" ht="45.75" hidden="1" customHeight="1" x14ac:dyDescent="0.2">
      <c r="A36" s="300" t="s">
        <v>3378</v>
      </c>
      <c r="B36" s="417" t="s">
        <v>3379</v>
      </c>
      <c r="C36" s="418"/>
      <c r="D36" s="4"/>
      <c r="E36" s="4"/>
      <c r="F36" s="4"/>
      <c r="G36" s="4"/>
      <c r="H36" s="4"/>
      <c r="I36" s="4"/>
      <c r="J36" s="4"/>
      <c r="K36" s="4"/>
      <c r="L36" s="4"/>
      <c r="M36" s="4"/>
      <c r="N36" s="4"/>
      <c r="O36" s="4"/>
      <c r="P36" s="4"/>
      <c r="Q36" s="4"/>
    </row>
    <row r="37" spans="1:17" ht="54.75" hidden="1" customHeight="1" x14ac:dyDescent="0.2">
      <c r="A37" s="300" t="s">
        <v>3380</v>
      </c>
      <c r="B37" s="417" t="s">
        <v>3381</v>
      </c>
      <c r="C37" s="418"/>
      <c r="D37" s="4"/>
      <c r="E37" s="4"/>
      <c r="F37" s="4"/>
      <c r="G37" s="4"/>
      <c r="H37" s="4"/>
      <c r="I37" s="4"/>
      <c r="J37" s="4"/>
      <c r="K37" s="4"/>
      <c r="L37" s="4"/>
      <c r="M37" s="4"/>
      <c r="N37" s="4"/>
      <c r="O37" s="4"/>
      <c r="P37" s="4"/>
      <c r="Q37" s="4"/>
    </row>
    <row r="38" spans="1:17" ht="37.5" hidden="1" customHeight="1" x14ac:dyDescent="0.2">
      <c r="A38" s="300" t="s">
        <v>3382</v>
      </c>
      <c r="B38" s="417" t="s">
        <v>3383</v>
      </c>
      <c r="C38" s="418"/>
      <c r="D38" s="4"/>
      <c r="E38" s="4"/>
      <c r="F38" s="4"/>
      <c r="G38" s="4"/>
      <c r="H38" s="4"/>
      <c r="I38" s="4"/>
      <c r="J38" s="4"/>
      <c r="K38" s="4"/>
      <c r="L38" s="4"/>
      <c r="M38" s="4"/>
      <c r="N38" s="4"/>
      <c r="O38" s="4"/>
      <c r="P38" s="4"/>
      <c r="Q38" s="4"/>
    </row>
    <row r="39" spans="1:17" ht="61.5" hidden="1" customHeight="1" x14ac:dyDescent="0.2">
      <c r="A39" s="300" t="s">
        <v>3384</v>
      </c>
      <c r="B39" s="417" t="s">
        <v>3385</v>
      </c>
      <c r="C39" s="418"/>
      <c r="D39" s="4"/>
      <c r="E39" s="4"/>
      <c r="F39" s="4"/>
      <c r="G39" s="4"/>
      <c r="H39" s="4"/>
      <c r="I39" s="4"/>
      <c r="J39" s="4"/>
      <c r="K39" s="4"/>
      <c r="L39" s="4"/>
      <c r="M39" s="4"/>
      <c r="N39" s="4"/>
      <c r="O39" s="4"/>
      <c r="P39" s="4"/>
      <c r="Q39" s="4"/>
    </row>
    <row r="40" spans="1:17" ht="53.25" hidden="1" customHeight="1" x14ac:dyDescent="0.2">
      <c r="A40" s="300" t="s">
        <v>3386</v>
      </c>
      <c r="B40" s="417" t="s">
        <v>3387</v>
      </c>
      <c r="C40" s="418"/>
      <c r="D40" s="4"/>
      <c r="E40" s="4"/>
      <c r="F40" s="4"/>
      <c r="G40" s="4"/>
      <c r="H40" s="4"/>
      <c r="I40" s="4"/>
      <c r="J40" s="4"/>
      <c r="K40" s="4"/>
      <c r="L40" s="4"/>
      <c r="M40" s="4"/>
      <c r="N40" s="4"/>
      <c r="O40" s="4"/>
      <c r="P40" s="4"/>
      <c r="Q40" s="4"/>
    </row>
    <row r="41" spans="1:17" ht="73.5" hidden="1" customHeight="1" x14ac:dyDescent="0.2">
      <c r="A41" s="300" t="s">
        <v>3388</v>
      </c>
      <c r="B41" s="417" t="s">
        <v>3389</v>
      </c>
      <c r="C41" s="418"/>
      <c r="D41" s="4"/>
      <c r="E41" s="4"/>
      <c r="F41" s="4"/>
      <c r="G41" s="4"/>
      <c r="H41" s="4"/>
      <c r="I41" s="4"/>
      <c r="J41" s="4"/>
      <c r="K41" s="4"/>
      <c r="L41" s="4"/>
      <c r="M41" s="4"/>
      <c r="N41" s="4"/>
      <c r="O41" s="4"/>
      <c r="P41" s="4"/>
      <c r="Q41" s="4"/>
    </row>
    <row r="42" spans="1:17" ht="57.75" hidden="1" customHeight="1" x14ac:dyDescent="0.2">
      <c r="A42" s="300" t="s">
        <v>3390</v>
      </c>
      <c r="B42" s="417" t="s">
        <v>3391</v>
      </c>
      <c r="C42" s="418"/>
      <c r="D42" s="4"/>
      <c r="E42" s="4"/>
      <c r="F42" s="4"/>
      <c r="G42" s="4"/>
      <c r="H42" s="4"/>
      <c r="I42" s="4"/>
      <c r="J42" s="4"/>
      <c r="K42" s="4"/>
      <c r="L42" s="4"/>
      <c r="M42" s="4"/>
      <c r="N42" s="4"/>
      <c r="O42" s="4"/>
      <c r="P42" s="4"/>
      <c r="Q42" s="4"/>
    </row>
    <row r="43" spans="1:17" ht="84" hidden="1" customHeight="1" x14ac:dyDescent="0.2">
      <c r="A43" s="300" t="s">
        <v>3392</v>
      </c>
      <c r="B43" s="417" t="s">
        <v>3393</v>
      </c>
      <c r="C43" s="418"/>
      <c r="D43" s="4"/>
      <c r="E43" s="4"/>
      <c r="F43" s="4"/>
      <c r="G43" s="4"/>
      <c r="H43" s="4"/>
      <c r="I43" s="4"/>
      <c r="J43" s="4"/>
      <c r="K43" s="4"/>
      <c r="L43" s="4"/>
      <c r="M43" s="4"/>
      <c r="N43" s="4"/>
      <c r="O43" s="4"/>
      <c r="P43" s="4"/>
      <c r="Q43" s="4"/>
    </row>
    <row r="44" spans="1:17" ht="48" hidden="1" customHeight="1" x14ac:dyDescent="0.2">
      <c r="A44" s="300" t="s">
        <v>3394</v>
      </c>
      <c r="B44" s="417" t="s">
        <v>3395</v>
      </c>
      <c r="C44" s="418"/>
      <c r="D44" s="4"/>
      <c r="E44" s="4"/>
      <c r="F44" s="4"/>
      <c r="G44" s="4"/>
      <c r="H44" s="4"/>
      <c r="I44" s="4"/>
      <c r="J44" s="4"/>
      <c r="K44" s="4"/>
      <c r="L44" s="4"/>
      <c r="M44" s="4"/>
      <c r="N44" s="4"/>
      <c r="O44" s="4"/>
      <c r="P44" s="4"/>
      <c r="Q44" s="4"/>
    </row>
    <row r="45" spans="1:17" ht="57" hidden="1" customHeight="1" x14ac:dyDescent="0.2">
      <c r="A45" s="300" t="s">
        <v>3396</v>
      </c>
      <c r="B45" s="417" t="s">
        <v>3397</v>
      </c>
      <c r="C45" s="418"/>
      <c r="D45" s="4"/>
      <c r="E45" s="4"/>
      <c r="F45" s="4"/>
      <c r="G45" s="4"/>
      <c r="H45" s="4"/>
      <c r="I45" s="4"/>
      <c r="J45" s="4"/>
      <c r="K45" s="4"/>
      <c r="L45" s="4"/>
      <c r="M45" s="4"/>
      <c r="N45" s="4"/>
      <c r="O45" s="4"/>
      <c r="P45" s="4"/>
      <c r="Q45" s="4"/>
    </row>
    <row r="46" spans="1:17" ht="73.5" hidden="1" customHeight="1" x14ac:dyDescent="0.2">
      <c r="A46" s="300" t="s">
        <v>3398</v>
      </c>
      <c r="B46" s="426" t="s">
        <v>3399</v>
      </c>
      <c r="C46" s="418"/>
      <c r="D46" s="41"/>
      <c r="E46" s="4"/>
      <c r="F46" s="4"/>
      <c r="G46" s="4"/>
      <c r="H46" s="4"/>
      <c r="I46" s="4"/>
      <c r="J46" s="4"/>
      <c r="K46" s="4"/>
      <c r="L46" s="4"/>
      <c r="M46" s="4"/>
      <c r="N46" s="4"/>
      <c r="O46" s="4"/>
      <c r="P46" s="4"/>
      <c r="Q46" s="4"/>
    </row>
    <row r="47" spans="1:17" ht="66" hidden="1" customHeight="1" x14ac:dyDescent="0.2">
      <c r="A47" s="46" t="s">
        <v>3400</v>
      </c>
      <c r="B47" s="427" t="s">
        <v>3401</v>
      </c>
      <c r="C47" s="427"/>
      <c r="D47" s="4"/>
      <c r="E47" s="4"/>
      <c r="F47" s="4"/>
      <c r="G47" s="4"/>
      <c r="H47" s="4"/>
      <c r="I47" s="4"/>
      <c r="J47" s="4"/>
      <c r="K47" s="4"/>
      <c r="L47" s="4"/>
      <c r="M47" s="4"/>
      <c r="N47" s="4"/>
      <c r="O47" s="4"/>
      <c r="P47" s="4"/>
      <c r="Q47" s="4"/>
    </row>
    <row r="48" spans="1:17" ht="123.75" customHeight="1" x14ac:dyDescent="0.2">
      <c r="A48" s="265" t="s">
        <v>3402</v>
      </c>
      <c r="B48" s="425" t="s">
        <v>3403</v>
      </c>
      <c r="C48" s="424"/>
      <c r="D48" s="4"/>
      <c r="E48" s="4"/>
      <c r="F48" s="4"/>
      <c r="G48" s="4"/>
      <c r="H48" s="4"/>
      <c r="I48" s="4"/>
      <c r="J48" s="4"/>
      <c r="K48" s="4"/>
      <c r="L48" s="4"/>
      <c r="M48" s="4"/>
      <c r="N48" s="4"/>
      <c r="O48" s="4"/>
      <c r="P48" s="4"/>
      <c r="Q48" s="4"/>
    </row>
    <row r="49" spans="1:17" ht="34.5" customHeight="1" x14ac:dyDescent="0.2">
      <c r="A49" s="265" t="s">
        <v>3404</v>
      </c>
      <c r="B49" s="423" t="s">
        <v>3405</v>
      </c>
      <c r="C49" s="424"/>
      <c r="D49" s="4"/>
      <c r="E49" s="4"/>
      <c r="F49" s="4"/>
      <c r="G49" s="4"/>
      <c r="H49" s="4"/>
      <c r="I49" s="4"/>
      <c r="J49" s="4"/>
      <c r="K49" s="4"/>
      <c r="L49" s="4"/>
      <c r="M49" s="4"/>
      <c r="N49" s="4"/>
      <c r="O49" s="4"/>
      <c r="P49" s="4"/>
      <c r="Q49" s="4"/>
    </row>
    <row r="50" spans="1:17" ht="34.5" customHeight="1" x14ac:dyDescent="0.2">
      <c r="A50" s="265" t="s">
        <v>3406</v>
      </c>
      <c r="B50" s="423" t="s">
        <v>3407</v>
      </c>
      <c r="C50" s="424"/>
      <c r="D50" s="4"/>
      <c r="E50" s="4"/>
      <c r="F50" s="4"/>
      <c r="G50" s="4"/>
      <c r="H50" s="4"/>
      <c r="I50" s="4"/>
      <c r="J50" s="4"/>
      <c r="K50" s="4"/>
      <c r="L50" s="4"/>
      <c r="M50" s="4"/>
      <c r="N50" s="4"/>
      <c r="O50" s="4"/>
      <c r="P50" s="4"/>
      <c r="Q50" s="4"/>
    </row>
    <row r="51" spans="1:17" ht="31.5" customHeight="1" x14ac:dyDescent="0.2">
      <c r="A51" s="301" t="s">
        <v>3408</v>
      </c>
      <c r="B51" s="417" t="s">
        <v>3409</v>
      </c>
      <c r="C51" s="418"/>
      <c r="D51" s="4"/>
      <c r="E51" s="4"/>
      <c r="F51" s="4"/>
      <c r="G51" s="4"/>
      <c r="H51" s="4"/>
      <c r="I51" s="4"/>
      <c r="J51" s="4"/>
      <c r="K51" s="4"/>
      <c r="L51" s="4"/>
      <c r="M51" s="4"/>
      <c r="N51" s="4"/>
      <c r="O51" s="4"/>
      <c r="P51" s="4"/>
      <c r="Q51" s="4"/>
    </row>
    <row r="52" spans="1:17" ht="31.5" customHeight="1" x14ac:dyDescent="0.2">
      <c r="A52" s="301" t="s">
        <v>3410</v>
      </c>
      <c r="B52" s="417" t="s">
        <v>3411</v>
      </c>
      <c r="C52" s="418"/>
      <c r="D52" s="4"/>
      <c r="E52" s="4"/>
      <c r="F52" s="4"/>
      <c r="G52" s="4"/>
      <c r="H52" s="4"/>
      <c r="I52" s="4"/>
      <c r="J52" s="4"/>
      <c r="K52" s="4"/>
      <c r="L52" s="4"/>
      <c r="M52" s="4"/>
      <c r="N52" s="4"/>
      <c r="O52" s="4"/>
      <c r="P52" s="4"/>
      <c r="Q52" s="4"/>
    </row>
    <row r="53" spans="1:17" ht="31.5" customHeight="1" x14ac:dyDescent="0.2">
      <c r="A53" s="301" t="s">
        <v>3412</v>
      </c>
      <c r="B53" s="415" t="s">
        <v>3413</v>
      </c>
      <c r="C53" s="416"/>
      <c r="D53" s="4"/>
      <c r="E53" s="4"/>
      <c r="F53" s="4"/>
      <c r="G53" s="4"/>
      <c r="H53" s="4"/>
      <c r="I53" s="4"/>
      <c r="J53" s="4"/>
      <c r="K53" s="4"/>
      <c r="L53" s="4"/>
      <c r="M53" s="4"/>
      <c r="N53" s="4"/>
      <c r="O53" s="4"/>
      <c r="P53" s="4"/>
      <c r="Q53" s="4"/>
    </row>
    <row r="54" spans="1:17" ht="31.5" customHeight="1" x14ac:dyDescent="0.2">
      <c r="A54" s="301" t="s">
        <v>3414</v>
      </c>
      <c r="B54" s="415" t="s">
        <v>3415</v>
      </c>
      <c r="C54" s="416"/>
      <c r="D54" s="4"/>
      <c r="E54" s="4"/>
      <c r="F54" s="4"/>
      <c r="G54" s="4"/>
      <c r="H54" s="4"/>
      <c r="I54" s="4"/>
      <c r="J54" s="4"/>
      <c r="K54" s="4"/>
      <c r="L54" s="4"/>
      <c r="M54" s="4"/>
      <c r="N54" s="4"/>
      <c r="O54" s="4"/>
      <c r="P54" s="4"/>
      <c r="Q54" s="4"/>
    </row>
    <row r="55" spans="1:17" ht="54.6" customHeight="1" x14ac:dyDescent="0.2">
      <c r="A55" s="301" t="s">
        <v>3416</v>
      </c>
      <c r="B55" s="415" t="s">
        <v>3417</v>
      </c>
      <c r="C55" s="41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999"/>
  <sheetViews>
    <sheetView showGridLines="0" workbookViewId="0"/>
  </sheetViews>
  <sheetFormatPr defaultColWidth="14.42578125" defaultRowHeight="15" customHeight="1" x14ac:dyDescent="0.2"/>
  <cols>
    <col min="1" max="1" width="112.7109375" style="266" customWidth="1"/>
    <col min="2" max="7" width="14.42578125" customWidth="1"/>
  </cols>
  <sheetData>
    <row r="1" spans="1:1" ht="37.5" customHeight="1" x14ac:dyDescent="0.2">
      <c r="A1" s="273" t="s">
        <v>12</v>
      </c>
    </row>
    <row r="2" spans="1:1" ht="12.75" customHeight="1" x14ac:dyDescent="0.2">
      <c r="A2" s="267"/>
    </row>
    <row r="3" spans="1:1" ht="22.5" x14ac:dyDescent="0.2">
      <c r="A3" s="268" t="s">
        <v>13</v>
      </c>
    </row>
    <row r="4" spans="1:1" ht="39" customHeight="1" x14ac:dyDescent="0.2">
      <c r="A4" s="268" t="s">
        <v>14</v>
      </c>
    </row>
    <row r="5" spans="1:1" ht="51.75" customHeight="1" x14ac:dyDescent="0.2">
      <c r="A5" s="268" t="s">
        <v>15</v>
      </c>
    </row>
    <row r="6" spans="1:1" ht="27" customHeight="1" x14ac:dyDescent="0.2">
      <c r="A6" s="269" t="s">
        <v>16</v>
      </c>
    </row>
    <row r="7" spans="1:1" ht="56.25" x14ac:dyDescent="0.2">
      <c r="A7" s="270" t="s">
        <v>17</v>
      </c>
    </row>
    <row r="8" spans="1:1" ht="78.75" x14ac:dyDescent="0.2">
      <c r="A8" s="271" t="s">
        <v>18</v>
      </c>
    </row>
    <row r="9" spans="1:1" ht="22.5" x14ac:dyDescent="0.2">
      <c r="A9" s="268" t="s">
        <v>19</v>
      </c>
    </row>
    <row r="10" spans="1:1" ht="56.25" x14ac:dyDescent="0.2">
      <c r="A10" s="268" t="s">
        <v>20</v>
      </c>
    </row>
    <row r="11" spans="1:1" ht="42.75" customHeight="1" x14ac:dyDescent="0.2">
      <c r="A11" s="272"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X1000"/>
  <sheetViews>
    <sheetView showGridLines="0"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56" t="s">
        <v>22</v>
      </c>
      <c r="B2" s="357"/>
      <c r="C2" s="357"/>
      <c r="D2" s="357"/>
      <c r="E2" s="357"/>
      <c r="F2" s="357"/>
      <c r="G2" s="357"/>
      <c r="H2" s="357"/>
      <c r="I2" s="35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6" t="s">
        <v>23</v>
      </c>
      <c r="J3" s="4"/>
      <c r="K3" s="4"/>
      <c r="L3" s="4"/>
      <c r="M3" s="4"/>
      <c r="N3" s="4"/>
      <c r="O3" s="4"/>
      <c r="P3" s="4"/>
      <c r="Q3" s="4"/>
      <c r="R3" s="4"/>
      <c r="S3" s="4"/>
      <c r="T3" s="4"/>
      <c r="U3" s="4"/>
      <c r="V3" s="4"/>
      <c r="W3" s="4"/>
      <c r="X3" s="4"/>
    </row>
    <row r="4" spans="1:24" ht="32.25" customHeight="1" x14ac:dyDescent="0.35">
      <c r="A4" s="358" t="s">
        <v>24</v>
      </c>
      <c r="B4" s="359"/>
      <c r="C4" s="359"/>
      <c r="D4" s="359"/>
      <c r="E4" s="359"/>
      <c r="F4" s="359"/>
      <c r="G4" s="359"/>
      <c r="H4" s="359"/>
      <c r="I4" s="35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2">
        <v>31147</v>
      </c>
      <c r="H6" s="19" t="s">
        <v>26</v>
      </c>
      <c r="I6" s="20" t="s">
        <v>27</v>
      </c>
      <c r="J6" s="4"/>
      <c r="L6" s="4"/>
      <c r="M6" s="4"/>
      <c r="N6" s="4"/>
      <c r="O6" s="4"/>
      <c r="P6" s="4"/>
      <c r="Q6" s="4"/>
      <c r="R6" s="4"/>
      <c r="S6" s="4"/>
      <c r="T6" s="4"/>
      <c r="U6" s="4"/>
      <c r="V6" s="4"/>
      <c r="W6" s="4"/>
      <c r="X6" s="4"/>
    </row>
    <row r="7" spans="1:24" ht="15" customHeight="1" x14ac:dyDescent="0.2">
      <c r="B7" s="21"/>
      <c r="C7" s="22"/>
      <c r="D7" s="23"/>
      <c r="E7" s="360" t="s">
        <v>28</v>
      </c>
      <c r="F7" s="363" t="s">
        <v>29</v>
      </c>
      <c r="G7" s="36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1" t="s">
        <v>3418</v>
      </c>
      <c r="E8" s="361"/>
      <c r="F8" s="352" t="s">
        <v>31</v>
      </c>
      <c r="G8" s="35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61"/>
      <c r="F9" s="354" t="s">
        <v>32</v>
      </c>
      <c r="G9" s="35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3">
        <v>22</v>
      </c>
      <c r="E10" s="361"/>
      <c r="F10" s="352" t="s">
        <v>35</v>
      </c>
      <c r="G10" s="35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62"/>
      <c r="F11" s="365" t="s">
        <v>36</v>
      </c>
      <c r="G11" s="36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4" t="s">
        <v>3419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7" t="s">
        <v>38</v>
      </c>
      <c r="B15" s="370" t="s">
        <v>39</v>
      </c>
      <c r="C15" s="371"/>
      <c r="D15" s="371"/>
      <c r="E15" s="371"/>
      <c r="F15" s="372"/>
      <c r="G15" s="258" t="s">
        <v>40</v>
      </c>
      <c r="H15" s="258" t="s">
        <v>41</v>
      </c>
      <c r="I15" s="259" t="s">
        <v>42</v>
      </c>
      <c r="J15" s="4"/>
      <c r="K15" s="4"/>
      <c r="L15" s="4"/>
      <c r="M15" s="4"/>
      <c r="N15" s="4"/>
      <c r="O15" s="4"/>
      <c r="P15" s="4"/>
      <c r="Q15" s="4"/>
      <c r="R15" s="4"/>
      <c r="S15" s="4"/>
      <c r="T15" s="4"/>
      <c r="U15" s="4"/>
      <c r="V15" s="4"/>
      <c r="W15" s="4"/>
      <c r="X15" s="4"/>
    </row>
    <row r="16" spans="1:24" ht="12.75" customHeight="1" x14ac:dyDescent="0.2">
      <c r="A16" s="367" t="s">
        <v>29</v>
      </c>
      <c r="B16" s="373" t="str">
        <f>'PR-RAS'!B6</f>
        <v xml:space="preserve">PRIHODI POSLOVANJA (šifre 61+62+63+64+65+66+67+68) </v>
      </c>
      <c r="C16" s="374"/>
      <c r="D16" s="374"/>
      <c r="E16" s="374"/>
      <c r="F16" s="375"/>
      <c r="G16" s="34" t="str">
        <f>'PR-RAS'!C6</f>
        <v>6</v>
      </c>
      <c r="H16" s="170">
        <f>'PR-RAS'!D6</f>
        <v>956048.99</v>
      </c>
      <c r="I16" s="170">
        <f>'PR-RAS'!E6</f>
        <v>1103778.1000000001</v>
      </c>
      <c r="J16" s="4"/>
      <c r="K16" s="4"/>
      <c r="L16" s="4"/>
      <c r="M16" s="4"/>
      <c r="N16" s="4"/>
      <c r="O16" s="4"/>
      <c r="P16" s="4"/>
      <c r="Q16" s="4"/>
      <c r="R16" s="4"/>
      <c r="S16" s="4"/>
      <c r="T16" s="4"/>
      <c r="U16" s="4"/>
      <c r="V16" s="4"/>
      <c r="W16" s="4"/>
      <c r="X16" s="4"/>
    </row>
    <row r="17" spans="1:24" ht="12.75" customHeight="1" x14ac:dyDescent="0.2">
      <c r="A17" s="368"/>
      <c r="B17" s="376" t="str">
        <f>'PR-RAS'!B151</f>
        <v xml:space="preserve">RASHODI POSLOVANJA (šifre 31+32+34+35+36+37+38) </v>
      </c>
      <c r="C17" s="377"/>
      <c r="D17" s="377"/>
      <c r="E17" s="377"/>
      <c r="F17" s="378"/>
      <c r="G17" s="35" t="str">
        <f>'PR-RAS'!C151</f>
        <v>3</v>
      </c>
      <c r="H17" s="170">
        <f>'PR-RAS'!D151</f>
        <v>675063.21000000008</v>
      </c>
      <c r="I17" s="170">
        <f>'PR-RAS'!E151</f>
        <v>743967.83000000007</v>
      </c>
      <c r="J17" s="4"/>
      <c r="K17" s="4"/>
      <c r="L17" s="4"/>
      <c r="M17" s="4"/>
      <c r="N17" s="4"/>
      <c r="O17" s="4"/>
      <c r="P17" s="4"/>
      <c r="Q17" s="4"/>
      <c r="R17" s="4"/>
      <c r="S17" s="4"/>
      <c r="T17" s="4"/>
      <c r="U17" s="4"/>
      <c r="V17" s="4"/>
      <c r="W17" s="4"/>
      <c r="X17" s="4"/>
    </row>
    <row r="18" spans="1:24" ht="12.75" customHeight="1" x14ac:dyDescent="0.2">
      <c r="A18" s="368"/>
      <c r="B18" s="376" t="str">
        <f>'PR-RAS'!B645</f>
        <v>Višak prihoda i primitaka raspoloživ u sljedećem razdoblju (šifre X005 + '9221-9222' - Y005 - '9222-9221')</v>
      </c>
      <c r="C18" s="377"/>
      <c r="D18" s="377"/>
      <c r="E18" s="377"/>
      <c r="F18" s="378"/>
      <c r="G18" s="35" t="str">
        <f>'PR-RAS'!C645</f>
        <v>X006</v>
      </c>
      <c r="H18" s="170">
        <f>'PR-RAS'!D645</f>
        <v>0</v>
      </c>
      <c r="I18" s="170">
        <f>'PR-RAS'!E645</f>
        <v>8444.4900000001362</v>
      </c>
      <c r="J18" s="4"/>
      <c r="K18" s="4"/>
      <c r="L18" s="4"/>
      <c r="M18" s="4"/>
      <c r="N18" s="4"/>
      <c r="O18" s="4"/>
      <c r="P18" s="4"/>
      <c r="Q18" s="4"/>
      <c r="R18" s="4"/>
      <c r="S18" s="4"/>
      <c r="T18" s="4"/>
      <c r="U18" s="4"/>
      <c r="V18" s="4"/>
      <c r="W18" s="4"/>
      <c r="X18" s="4"/>
    </row>
    <row r="19" spans="1:24" ht="12.75" customHeight="1" x14ac:dyDescent="0.2">
      <c r="A19" s="369"/>
      <c r="B19" s="379" t="str">
        <f>'PR-RAS'!B646</f>
        <v>Manjak prihoda i primitaka za pokriće u sljedećem razdoblju (šifre Y005 + '9222-9221' - X005 - '9221-9222' )</v>
      </c>
      <c r="C19" s="380"/>
      <c r="D19" s="380"/>
      <c r="E19" s="380"/>
      <c r="F19" s="381"/>
      <c r="G19" s="36" t="str">
        <f>'PR-RAS'!C646</f>
        <v>Y006</v>
      </c>
      <c r="H19" s="171">
        <f>'PR-RAS'!D646</f>
        <v>127059.51000000018</v>
      </c>
      <c r="I19" s="171">
        <f>'PR-RAS'!E646</f>
        <v>0</v>
      </c>
      <c r="J19" s="4"/>
      <c r="K19" s="4"/>
      <c r="L19" s="4"/>
      <c r="M19" s="4"/>
      <c r="N19" s="4"/>
      <c r="O19" s="4"/>
      <c r="P19" s="4"/>
      <c r="Q19" s="4"/>
      <c r="R19" s="4"/>
      <c r="S19" s="4"/>
      <c r="T19" s="4"/>
      <c r="U19" s="4"/>
      <c r="V19" s="4"/>
      <c r="W19" s="4"/>
      <c r="X19" s="4"/>
    </row>
    <row r="20" spans="1:24" ht="12.75" customHeight="1" x14ac:dyDescent="0.2">
      <c r="A20" s="367" t="s">
        <v>31</v>
      </c>
      <c r="B20" s="373" t="str">
        <f>BILANCA!B7</f>
        <v>Nefinancijska imovina (šifre 01+02+03+04+05+06)</v>
      </c>
      <c r="C20" s="374"/>
      <c r="D20" s="374"/>
      <c r="E20" s="374"/>
      <c r="F20" s="375"/>
      <c r="G20" s="157" t="str">
        <f>BILANCA!C7</f>
        <v>B002</v>
      </c>
      <c r="H20" s="172">
        <f>BILANCA!D7</f>
        <v>3071180.7199999997</v>
      </c>
      <c r="I20" s="173">
        <f>BILANCA!E7</f>
        <v>3417277.14</v>
      </c>
      <c r="J20" s="4"/>
      <c r="K20" s="4"/>
      <c r="L20" s="4"/>
      <c r="M20" s="4"/>
      <c r="N20" s="4"/>
      <c r="O20" s="4"/>
      <c r="P20" s="4"/>
      <c r="Q20" s="4"/>
      <c r="R20" s="4"/>
      <c r="S20" s="4"/>
      <c r="T20" s="4"/>
      <c r="U20" s="4"/>
      <c r="V20" s="4"/>
      <c r="W20" s="4"/>
      <c r="X20" s="4"/>
    </row>
    <row r="21" spans="1:24" ht="12.75" customHeight="1" x14ac:dyDescent="0.2">
      <c r="A21" s="368"/>
      <c r="B21" s="376" t="str">
        <f>BILANCA!B68</f>
        <v>Financijska imovina (šifre 11+12+13+14+15+16+17+19)</v>
      </c>
      <c r="C21" s="377"/>
      <c r="D21" s="377"/>
      <c r="E21" s="377"/>
      <c r="F21" s="378"/>
      <c r="G21" s="158" t="str">
        <f>BILANCA!C68</f>
        <v>1</v>
      </c>
      <c r="H21" s="174">
        <f>BILANCA!D68</f>
        <v>654478.53</v>
      </c>
      <c r="I21" s="175">
        <f>BILANCA!E68</f>
        <v>877355.69000000006</v>
      </c>
      <c r="J21" s="4"/>
      <c r="K21" s="4"/>
      <c r="L21" s="4"/>
      <c r="M21" s="4"/>
      <c r="N21" s="4"/>
      <c r="O21" s="4"/>
      <c r="P21" s="4"/>
      <c r="Q21" s="4"/>
      <c r="R21" s="4"/>
      <c r="S21" s="4"/>
      <c r="T21" s="4"/>
      <c r="U21" s="4"/>
      <c r="V21" s="4"/>
      <c r="W21" s="4"/>
      <c r="X21" s="4"/>
    </row>
    <row r="22" spans="1:24" ht="12.75" customHeight="1" x14ac:dyDescent="0.2">
      <c r="A22" s="368"/>
      <c r="B22" s="376" t="str">
        <f>BILANCA!B176</f>
        <v xml:space="preserve">Obveze (šifre 23+24+25+26+29) </v>
      </c>
      <c r="C22" s="377"/>
      <c r="D22" s="377"/>
      <c r="E22" s="377"/>
      <c r="F22" s="378"/>
      <c r="G22" s="158" t="str">
        <f>BILANCA!C176</f>
        <v>2</v>
      </c>
      <c r="H22" s="174">
        <f>BILANCA!D176</f>
        <v>202830.6</v>
      </c>
      <c r="I22" s="175">
        <f>BILANCA!E176</f>
        <v>403768.43</v>
      </c>
      <c r="J22" s="4"/>
      <c r="K22" s="4"/>
      <c r="L22" s="4"/>
      <c r="M22" s="4"/>
      <c r="N22" s="4"/>
      <c r="O22" s="4"/>
      <c r="P22" s="4"/>
      <c r="Q22" s="4"/>
      <c r="R22" s="4"/>
      <c r="S22" s="4"/>
      <c r="T22" s="4"/>
      <c r="U22" s="4"/>
      <c r="V22" s="4"/>
      <c r="W22" s="4"/>
      <c r="X22" s="4"/>
    </row>
    <row r="23" spans="1:24" ht="12.75" customHeight="1" x14ac:dyDescent="0.2">
      <c r="A23" s="369"/>
      <c r="B23" s="379" t="str">
        <f>BILANCA!B237</f>
        <v>Vlastiti izvori (šifre 91 + 922 - 93 + 96 do 98)</v>
      </c>
      <c r="C23" s="380"/>
      <c r="D23" s="380"/>
      <c r="E23" s="380"/>
      <c r="F23" s="381"/>
      <c r="G23" s="159" t="str">
        <f>BILANCA!C237</f>
        <v>9</v>
      </c>
      <c r="H23" s="176">
        <f>BILANCA!D237</f>
        <v>3522828.6499999994</v>
      </c>
      <c r="I23" s="177">
        <f>BILANCA!E237</f>
        <v>3890864.3999999994</v>
      </c>
      <c r="J23" s="4"/>
      <c r="K23" s="4"/>
      <c r="L23" s="4"/>
      <c r="M23" s="4"/>
      <c r="N23" s="4"/>
      <c r="O23" s="4"/>
      <c r="P23" s="4"/>
      <c r="Q23" s="4"/>
      <c r="R23" s="4"/>
      <c r="S23" s="4"/>
      <c r="T23" s="4"/>
      <c r="U23" s="4"/>
      <c r="V23" s="4"/>
      <c r="W23" s="4"/>
      <c r="X23" s="4"/>
    </row>
    <row r="24" spans="1:24" ht="12.75" customHeight="1" x14ac:dyDescent="0.2">
      <c r="A24" s="367" t="s">
        <v>43</v>
      </c>
      <c r="B24" s="373" t="str">
        <f>'RAS-funkcijski'!B5</f>
        <v>Opće javne usluge (šifre 011+012+013+014 do 018)</v>
      </c>
      <c r="C24" s="374"/>
      <c r="D24" s="374"/>
      <c r="E24" s="374"/>
      <c r="F24" s="375"/>
      <c r="G24" s="157" t="str">
        <f>'RAS-funkcijski'!C5</f>
        <v>01</v>
      </c>
      <c r="H24" s="172">
        <f>'RAS-funkcijski'!D5</f>
        <v>186099.28</v>
      </c>
      <c r="I24" s="173">
        <f>'RAS-funkcijski'!E5</f>
        <v>232922.19</v>
      </c>
      <c r="J24" s="4"/>
      <c r="K24" s="4"/>
      <c r="L24" s="4"/>
      <c r="M24" s="4"/>
      <c r="N24" s="4"/>
      <c r="O24" s="4"/>
      <c r="P24" s="4"/>
      <c r="Q24" s="4"/>
      <c r="R24" s="4"/>
      <c r="S24" s="4"/>
      <c r="T24" s="4"/>
      <c r="U24" s="4"/>
      <c r="V24" s="4"/>
      <c r="W24" s="4"/>
      <c r="X24" s="4"/>
    </row>
    <row r="25" spans="1:24" ht="12.75" customHeight="1" x14ac:dyDescent="0.2">
      <c r="A25" s="368"/>
      <c r="B25" s="376" t="str">
        <f>'RAS-funkcijski'!B35</f>
        <v>Ekonomski poslovi (šifre 041+042+043+044+045+046+047+048+049)</v>
      </c>
      <c r="C25" s="377"/>
      <c r="D25" s="377"/>
      <c r="E25" s="377"/>
      <c r="F25" s="378"/>
      <c r="G25" s="158" t="str">
        <f>'RAS-funkcijski'!C35</f>
        <v>04</v>
      </c>
      <c r="H25" s="174">
        <f>'RAS-funkcijski'!D35</f>
        <v>318381.15999999997</v>
      </c>
      <c r="I25" s="175">
        <f>'RAS-funkcijski'!E35</f>
        <v>588461.09000000008</v>
      </c>
      <c r="J25" s="4"/>
      <c r="K25" s="4"/>
      <c r="L25" s="4"/>
      <c r="M25" s="4"/>
      <c r="N25" s="4"/>
      <c r="O25" s="4"/>
      <c r="P25" s="4"/>
      <c r="Q25" s="4"/>
      <c r="R25" s="4"/>
      <c r="S25" s="4"/>
      <c r="T25" s="4"/>
      <c r="U25" s="4"/>
      <c r="V25" s="4"/>
      <c r="W25" s="4"/>
      <c r="X25" s="4"/>
    </row>
    <row r="26" spans="1:24" ht="12.75" customHeight="1" x14ac:dyDescent="0.2">
      <c r="A26" s="368"/>
      <c r="B26" s="376" t="str">
        <f>'RAS-funkcijski'!B88</f>
        <v>Rashodi vezani za stanovanje i kom. pogodnosti koji nisu drugdje svrstani</v>
      </c>
      <c r="C26" s="377"/>
      <c r="D26" s="377"/>
      <c r="E26" s="377"/>
      <c r="F26" s="378"/>
      <c r="G26" s="158" t="str">
        <f>'RAS-funkcijski'!C88</f>
        <v>066</v>
      </c>
      <c r="H26" s="174">
        <f>'RAS-funkcijski'!D88</f>
        <v>41143.14</v>
      </c>
      <c r="I26" s="175">
        <f>'RAS-funkcijski'!E88</f>
        <v>57938.62</v>
      </c>
      <c r="J26" s="4"/>
      <c r="K26" s="4"/>
      <c r="L26" s="4"/>
      <c r="M26" s="4"/>
      <c r="N26" s="4"/>
      <c r="O26" s="4"/>
      <c r="P26" s="4"/>
      <c r="Q26" s="4"/>
      <c r="R26" s="4"/>
      <c r="S26" s="4"/>
      <c r="T26" s="4"/>
      <c r="U26" s="4"/>
      <c r="V26" s="4"/>
      <c r="W26" s="4"/>
      <c r="X26" s="4"/>
    </row>
    <row r="27" spans="1:24" ht="12.75" customHeight="1" x14ac:dyDescent="0.2">
      <c r="A27" s="368"/>
      <c r="B27" s="376" t="str">
        <f>'RAS-funkcijski'!B114</f>
        <v>Obrazovanje (šifre 091+092+093+094+095+096+097+098)</v>
      </c>
      <c r="C27" s="377"/>
      <c r="D27" s="377"/>
      <c r="E27" s="377"/>
      <c r="F27" s="378"/>
      <c r="G27" s="158" t="str">
        <f>'RAS-funkcijski'!C114</f>
        <v>09</v>
      </c>
      <c r="H27" s="174">
        <f>'RAS-funkcijski'!D114</f>
        <v>66727.73</v>
      </c>
      <c r="I27" s="175">
        <f>'RAS-funkcijski'!E114</f>
        <v>83860.430000000008</v>
      </c>
      <c r="J27" s="4"/>
      <c r="K27" s="4"/>
      <c r="L27" s="4"/>
      <c r="M27" s="4"/>
      <c r="N27" s="4"/>
      <c r="O27" s="4"/>
      <c r="P27" s="4"/>
      <c r="Q27" s="4"/>
      <c r="R27" s="4"/>
      <c r="S27" s="4"/>
      <c r="T27" s="4"/>
      <c r="U27" s="4"/>
      <c r="V27" s="4"/>
      <c r="W27" s="4"/>
      <c r="X27" s="4"/>
    </row>
    <row r="28" spans="1:24" ht="12.75" customHeight="1" x14ac:dyDescent="0.2">
      <c r="A28" s="369"/>
      <c r="B28" s="379" t="str">
        <f>'RAS-funkcijski'!B141</f>
        <v>Kontrolni zbroj (šifre 01+02+03+04+05+06+07+08+09+10)</v>
      </c>
      <c r="C28" s="380"/>
      <c r="D28" s="380"/>
      <c r="E28" s="380"/>
      <c r="F28" s="381"/>
      <c r="G28" s="159" t="str">
        <f>'RAS-funkcijski'!C141</f>
        <v>R1</v>
      </c>
      <c r="H28" s="178">
        <f>'RAS-funkcijski'!D141</f>
        <v>905480.87</v>
      </c>
      <c r="I28" s="179">
        <f>'RAS-funkcijski'!E141</f>
        <v>1349793.92</v>
      </c>
      <c r="J28" s="4"/>
      <c r="K28" s="4"/>
      <c r="L28" s="4"/>
      <c r="M28" s="4"/>
      <c r="N28" s="4"/>
      <c r="O28" s="4"/>
      <c r="P28" s="4"/>
      <c r="Q28" s="4"/>
      <c r="R28" s="4"/>
      <c r="S28" s="4"/>
      <c r="T28" s="4"/>
      <c r="U28" s="4"/>
      <c r="V28" s="4"/>
      <c r="W28" s="4"/>
      <c r="X28" s="4"/>
    </row>
    <row r="29" spans="1:24" ht="12.75" customHeight="1" x14ac:dyDescent="0.2">
      <c r="A29" s="367" t="s">
        <v>35</v>
      </c>
      <c r="B29" s="383" t="str">
        <f>'P-VRIO'!B5</f>
        <v>Promjene u vrijednosti i obujmu imovine (šifre 91511+91512)</v>
      </c>
      <c r="C29" s="374"/>
      <c r="D29" s="374"/>
      <c r="E29" s="374"/>
      <c r="F29" s="375"/>
      <c r="G29" s="157" t="str">
        <f>'P-VRIO'!C5</f>
        <v>9151</v>
      </c>
      <c r="H29" s="172">
        <f>'P-VRIO'!D5</f>
        <v>6977.77</v>
      </c>
      <c r="I29" s="173">
        <f>'P-VRIO'!E5</f>
        <v>144833.29</v>
      </c>
      <c r="J29" s="4"/>
      <c r="K29" s="4"/>
      <c r="L29" s="4"/>
      <c r="M29" s="4"/>
      <c r="N29" s="4"/>
      <c r="O29" s="4"/>
      <c r="P29" s="4"/>
      <c r="Q29" s="4"/>
      <c r="R29" s="4"/>
      <c r="S29" s="4"/>
      <c r="T29" s="4"/>
      <c r="U29" s="4"/>
      <c r="V29" s="4"/>
      <c r="W29" s="4"/>
      <c r="X29" s="4"/>
    </row>
    <row r="30" spans="1:24" ht="12.75" customHeight="1" x14ac:dyDescent="0.2">
      <c r="A30" s="368"/>
      <c r="B30" s="384" t="str">
        <f>'P-VRIO'!B22</f>
        <v>Promjene u obujmu imovine (šifre P016+P023)</v>
      </c>
      <c r="C30" s="377"/>
      <c r="D30" s="377"/>
      <c r="E30" s="377"/>
      <c r="F30" s="378"/>
      <c r="G30" s="158" t="str">
        <f>'P-VRIO'!C22</f>
        <v>91512</v>
      </c>
      <c r="H30" s="174">
        <f>'P-VRIO'!D22</f>
        <v>6977.77</v>
      </c>
      <c r="I30" s="175">
        <f>'P-VRIO'!E22</f>
        <v>144833.29</v>
      </c>
      <c r="J30" s="4"/>
      <c r="K30" s="4"/>
      <c r="L30" s="4"/>
      <c r="M30" s="4"/>
      <c r="N30" s="4"/>
      <c r="O30" s="4"/>
      <c r="P30" s="4"/>
      <c r="Q30" s="4"/>
      <c r="R30" s="4"/>
      <c r="S30" s="4"/>
      <c r="T30" s="4"/>
      <c r="U30" s="4"/>
      <c r="V30" s="4"/>
      <c r="W30" s="4"/>
      <c r="X30" s="4"/>
    </row>
    <row r="31" spans="1:24" ht="12.75" customHeight="1" x14ac:dyDescent="0.2">
      <c r="A31" s="368"/>
      <c r="B31" s="384" t="str">
        <f>'P-VRIO'!B38</f>
        <v>Promjene u vrijednosti (revalorizacija) i obujmu obveza (šifre 91521+91522)</v>
      </c>
      <c r="C31" s="377"/>
      <c r="D31" s="377"/>
      <c r="E31" s="377"/>
      <c r="F31" s="37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69"/>
      <c r="B32" s="385" t="str">
        <f>'P-VRIO'!B44</f>
        <v>Promjene u obujmu obveza (šifre P035 do P038)</v>
      </c>
      <c r="C32" s="380"/>
      <c r="D32" s="380"/>
      <c r="E32" s="380"/>
      <c r="F32" s="38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67" t="s">
        <v>36</v>
      </c>
      <c r="B33" s="373" t="str">
        <f>OBVEZE!B5</f>
        <v>Stanje obveza 1. siječnja (=stanju obveza iz Izvještaja o obvezama na 31. prosinca prethodne godine)</v>
      </c>
      <c r="C33" s="374"/>
      <c r="D33" s="374"/>
      <c r="E33" s="374"/>
      <c r="F33" s="375"/>
      <c r="G33" s="157" t="str">
        <f>OBVEZE!C5</f>
        <v>V001</v>
      </c>
      <c r="H33" s="180" t="s">
        <v>44</v>
      </c>
      <c r="I33" s="181">
        <f>OBVEZE!D5</f>
        <v>202830.69</v>
      </c>
      <c r="J33" s="4"/>
      <c r="K33" s="4"/>
      <c r="L33" s="4"/>
      <c r="M33" s="4"/>
      <c r="N33" s="4"/>
      <c r="O33" s="4"/>
      <c r="P33" s="4"/>
      <c r="Q33" s="4"/>
      <c r="R33" s="4"/>
      <c r="S33" s="4"/>
      <c r="T33" s="4"/>
      <c r="U33" s="4"/>
      <c r="V33" s="4"/>
      <c r="W33" s="4"/>
      <c r="X33" s="4"/>
    </row>
    <row r="34" spans="1:24" ht="12.75" customHeight="1" x14ac:dyDescent="0.2">
      <c r="A34" s="368"/>
      <c r="B34" s="376" t="str">
        <f>OBVEZE!B42</f>
        <v>Stanje obveza na kraju izvještajnog razdoblja (šifre V001+V002-V004) i (šifre V007+V009)</v>
      </c>
      <c r="C34" s="377"/>
      <c r="D34" s="377"/>
      <c r="E34" s="377"/>
      <c r="F34" s="378"/>
      <c r="G34" s="158" t="str">
        <f>OBVEZE!C42</f>
        <v>V006</v>
      </c>
      <c r="H34" s="174" t="s">
        <v>44</v>
      </c>
      <c r="I34" s="175">
        <f>OBVEZE!D42</f>
        <v>403768.4299999997</v>
      </c>
      <c r="J34" s="4"/>
      <c r="K34" s="4"/>
      <c r="L34" s="4"/>
      <c r="M34" s="4"/>
      <c r="N34" s="4"/>
      <c r="O34" s="4"/>
      <c r="P34" s="4"/>
      <c r="Q34" s="4"/>
      <c r="R34" s="4"/>
      <c r="S34" s="4"/>
      <c r="T34" s="4"/>
      <c r="U34" s="4"/>
      <c r="V34" s="4"/>
      <c r="W34" s="4"/>
      <c r="X34" s="4"/>
    </row>
    <row r="35" spans="1:24" ht="12.75" customHeight="1" x14ac:dyDescent="0.2">
      <c r="A35" s="368"/>
      <c r="B35" s="376" t="str">
        <f>OBVEZE!B43</f>
        <v>Stanje dospjelih obveza na kraju izvještajnog razdoblja (šifre V008+D23+D24 + 'D dio 25,26')</v>
      </c>
      <c r="C35" s="377"/>
      <c r="D35" s="377"/>
      <c r="E35" s="377"/>
      <c r="F35" s="378"/>
      <c r="G35" s="158" t="str">
        <f>OBVEZE!C43</f>
        <v>V007</v>
      </c>
      <c r="H35" s="174" t="s">
        <v>44</v>
      </c>
      <c r="I35" s="175">
        <f>OBVEZE!D43</f>
        <v>177137.69</v>
      </c>
      <c r="J35" s="4"/>
      <c r="K35" s="4"/>
      <c r="L35" s="4"/>
      <c r="M35" s="4"/>
      <c r="N35" s="4"/>
      <c r="O35" s="4"/>
      <c r="P35" s="4"/>
      <c r="Q35" s="4"/>
      <c r="R35" s="4"/>
      <c r="S35" s="4"/>
      <c r="T35" s="4"/>
      <c r="U35" s="4"/>
      <c r="V35" s="4"/>
      <c r="W35" s="4"/>
      <c r="X35" s="4"/>
    </row>
    <row r="36" spans="1:24" ht="12.75" customHeight="1" x14ac:dyDescent="0.2">
      <c r="A36" s="369"/>
      <c r="B36" s="379" t="str">
        <f>OBVEZE!B101</f>
        <v>Stanje nedospjelih obveza na kraju izvještajnog razdoblja (šifre V010 + ND23 + ND24 + 'ND dio 25,26')</v>
      </c>
      <c r="C36" s="380"/>
      <c r="D36" s="380"/>
      <c r="E36" s="380"/>
      <c r="F36" s="381"/>
      <c r="G36" s="159" t="str">
        <f>OBVEZE!C101</f>
        <v>V009</v>
      </c>
      <c r="H36" s="178" t="s">
        <v>44</v>
      </c>
      <c r="I36" s="179">
        <f>OBVEZE!D101</f>
        <v>226630.74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82" t="s">
        <v>45</v>
      </c>
      <c r="I39" s="38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5"/>
      <c r="I40" s="254"/>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Y1025"/>
  <sheetViews>
    <sheetView showGridLines="0" topLeftCell="A10" zoomScaleNormal="100" workbookViewId="0">
      <selection activeCell="D151" sqref="D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7" t="s">
        <v>46</v>
      </c>
      <c r="B1" s="305"/>
      <c r="C1" s="306" t="s">
        <v>33</v>
      </c>
      <c r="D1" s="307"/>
      <c r="E1" s="308" t="s">
        <v>47</v>
      </c>
      <c r="F1" s="309"/>
    </row>
    <row r="2" spans="1:25" s="222" customFormat="1" ht="50.1" customHeight="1" x14ac:dyDescent="0.2">
      <c r="A2" s="390" t="s">
        <v>48</v>
      </c>
      <c r="B2" s="391"/>
      <c r="C2" s="391"/>
      <c r="D2" s="391"/>
      <c r="E2" s="391"/>
      <c r="F2" s="391"/>
    </row>
    <row r="3" spans="1:25" s="222" customFormat="1" ht="48" x14ac:dyDescent="0.2">
      <c r="A3" s="293" t="s">
        <v>49</v>
      </c>
      <c r="B3" s="294" t="s">
        <v>39</v>
      </c>
      <c r="C3" s="276" t="s">
        <v>40</v>
      </c>
      <c r="D3" s="294" t="s">
        <v>50</v>
      </c>
      <c r="E3" s="294" t="s">
        <v>51</v>
      </c>
      <c r="F3" s="277"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92" t="s">
        <v>54</v>
      </c>
      <c r="B5" s="393"/>
      <c r="C5" s="214"/>
      <c r="D5" s="72"/>
      <c r="E5" s="72"/>
      <c r="F5" s="59"/>
    </row>
    <row r="6" spans="1:25" ht="12.75" customHeight="1" x14ac:dyDescent="0.2">
      <c r="A6" s="53">
        <v>6</v>
      </c>
      <c r="B6" s="85" t="s">
        <v>55</v>
      </c>
      <c r="C6" s="50" t="s">
        <v>56</v>
      </c>
      <c r="D6" s="51">
        <f>D7+D44+D50+D82+D106+D124+D133+D139</f>
        <v>956048.99</v>
      </c>
      <c r="E6" s="51">
        <f>E7+E44+E50+E82+E106+E124+E133+E139</f>
        <v>1103778.1000000001</v>
      </c>
      <c r="F6" s="52">
        <f t="shared" ref="F6:F131" si="0">IF(D6&lt;&gt;0,IF(E6/D6&gt;=100,"&gt;&gt;100",E6/D6*100),"-")</f>
        <v>115.45204393762292</v>
      </c>
    </row>
    <row r="7" spans="1:25" ht="12.75" customHeight="1" x14ac:dyDescent="0.2">
      <c r="A7" s="53">
        <v>61</v>
      </c>
      <c r="B7" s="292" t="s">
        <v>57</v>
      </c>
      <c r="C7" s="50" t="s">
        <v>58</v>
      </c>
      <c r="D7" s="51">
        <f t="shared" ref="D7:E7" si="1">D8+D17+D23+D29+D37+D40</f>
        <v>291376.45999999996</v>
      </c>
      <c r="E7" s="51">
        <f t="shared" si="1"/>
        <v>457659.33</v>
      </c>
      <c r="F7" s="52">
        <f t="shared" si="0"/>
        <v>157.0680521000221</v>
      </c>
    </row>
    <row r="8" spans="1:25" ht="12.75" customHeight="1" x14ac:dyDescent="0.2">
      <c r="A8" s="53">
        <v>611</v>
      </c>
      <c r="B8" s="85" t="s">
        <v>59</v>
      </c>
      <c r="C8" s="50" t="s">
        <v>60</v>
      </c>
      <c r="D8" s="51">
        <f t="shared" ref="D8:E8" si="2">SUM(D9:D14)-D15-D16</f>
        <v>201051.74</v>
      </c>
      <c r="E8" s="51">
        <f t="shared" si="2"/>
        <v>309237.74</v>
      </c>
      <c r="F8" s="52">
        <f t="shared" si="0"/>
        <v>153.81002919944885</v>
      </c>
    </row>
    <row r="9" spans="1:25" ht="12.75" customHeight="1" x14ac:dyDescent="0.2">
      <c r="A9" s="53">
        <v>6111</v>
      </c>
      <c r="B9" s="85" t="s">
        <v>61</v>
      </c>
      <c r="C9" s="50" t="s">
        <v>62</v>
      </c>
      <c r="D9" s="242">
        <v>173436.01</v>
      </c>
      <c r="E9" s="242">
        <v>281192.71999999997</v>
      </c>
      <c r="F9" s="52">
        <f t="shared" si="0"/>
        <v>162.13052871776742</v>
      </c>
    </row>
    <row r="10" spans="1:25" ht="12.75" customHeight="1" x14ac:dyDescent="0.2">
      <c r="A10" s="53">
        <v>6112</v>
      </c>
      <c r="B10" s="85" t="s">
        <v>63</v>
      </c>
      <c r="C10" s="50" t="s">
        <v>64</v>
      </c>
      <c r="D10" s="242">
        <v>12685.75</v>
      </c>
      <c r="E10" s="242">
        <v>14578.53</v>
      </c>
      <c r="F10" s="52">
        <f t="shared" si="0"/>
        <v>114.92052105709163</v>
      </c>
    </row>
    <row r="11" spans="1:25" ht="12.75" customHeight="1" x14ac:dyDescent="0.2">
      <c r="A11" s="53">
        <v>6113</v>
      </c>
      <c r="B11" s="85" t="s">
        <v>65</v>
      </c>
      <c r="C11" s="50" t="s">
        <v>66</v>
      </c>
      <c r="D11" s="242">
        <v>7987.62</v>
      </c>
      <c r="E11" s="242">
        <v>5636.73</v>
      </c>
      <c r="F11" s="52">
        <f t="shared" si="0"/>
        <v>70.568329489885599</v>
      </c>
    </row>
    <row r="12" spans="1:25" ht="12.75" customHeight="1" x14ac:dyDescent="0.2">
      <c r="A12" s="53">
        <v>6114</v>
      </c>
      <c r="B12" s="85" t="s">
        <v>67</v>
      </c>
      <c r="C12" s="50" t="s">
        <v>68</v>
      </c>
      <c r="D12" s="242">
        <v>2450.7399999999998</v>
      </c>
      <c r="E12" s="242">
        <v>1846.2</v>
      </c>
      <c r="F12" s="52">
        <f t="shared" si="0"/>
        <v>75.332348596750379</v>
      </c>
    </row>
    <row r="13" spans="1:25" ht="12.75" customHeight="1" x14ac:dyDescent="0.2">
      <c r="A13" s="53">
        <v>6115</v>
      </c>
      <c r="B13" s="85" t="s">
        <v>69</v>
      </c>
      <c r="C13" s="50" t="s">
        <v>70</v>
      </c>
      <c r="D13" s="242">
        <v>4491.62</v>
      </c>
      <c r="E13" s="242">
        <v>5983.56</v>
      </c>
      <c r="F13" s="52">
        <f t="shared" si="0"/>
        <v>133.21607794069848</v>
      </c>
    </row>
    <row r="14" spans="1:25" ht="12.75" customHeight="1" x14ac:dyDescent="0.2">
      <c r="A14" s="53">
        <v>6116</v>
      </c>
      <c r="B14" s="85" t="s">
        <v>71</v>
      </c>
      <c r="C14" s="50" t="s">
        <v>72</v>
      </c>
      <c r="D14" s="242">
        <v>0</v>
      </c>
      <c r="E14" s="242">
        <v>0</v>
      </c>
      <c r="F14" s="52" t="str">
        <f t="shared" si="0"/>
        <v>-</v>
      </c>
    </row>
    <row r="15" spans="1:25" ht="12.75" customHeight="1" x14ac:dyDescent="0.2">
      <c r="A15" s="53">
        <v>6117</v>
      </c>
      <c r="B15" s="85" t="s">
        <v>73</v>
      </c>
      <c r="C15" s="50" t="s">
        <v>74</v>
      </c>
      <c r="D15" s="242">
        <v>0</v>
      </c>
      <c r="E15" s="242">
        <v>0</v>
      </c>
      <c r="F15" s="52" t="str">
        <f t="shared" si="0"/>
        <v>-</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85429.48</v>
      </c>
      <c r="E23" s="51">
        <f t="shared" si="4"/>
        <v>142276.20000000001</v>
      </c>
      <c r="F23" s="52">
        <f t="shared" si="0"/>
        <v>166.54227557044715</v>
      </c>
    </row>
    <row r="24" spans="1:6" ht="12.75" customHeight="1" x14ac:dyDescent="0.2">
      <c r="A24" s="53">
        <v>6131</v>
      </c>
      <c r="B24" s="85" t="s">
        <v>91</v>
      </c>
      <c r="C24" s="50" t="s">
        <v>92</v>
      </c>
      <c r="D24" s="242">
        <v>16818.98</v>
      </c>
      <c r="E24" s="242">
        <v>17954.96</v>
      </c>
      <c r="F24" s="52">
        <f t="shared" si="0"/>
        <v>106.75415512712422</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68610.5</v>
      </c>
      <c r="E27" s="242">
        <v>124321.24</v>
      </c>
      <c r="F27" s="52">
        <f t="shared" si="0"/>
        <v>181.1985629021797</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4895.24</v>
      </c>
      <c r="E29" s="51">
        <f t="shared" si="5"/>
        <v>6145.39</v>
      </c>
      <c r="F29" s="52">
        <f t="shared" si="0"/>
        <v>125.53807372059389</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4895.24</v>
      </c>
      <c r="E31" s="242">
        <v>6145.39</v>
      </c>
      <c r="F31" s="52">
        <f t="shared" si="0"/>
        <v>125.53807372059389</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422256.4</v>
      </c>
      <c r="E50" s="51">
        <f>E51+E54+E59+E62+E65+E68+E71+E74+E77</f>
        <v>471143.17</v>
      </c>
      <c r="F50" s="52">
        <f t="shared" si="0"/>
        <v>111.57750835748136</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304175.38</v>
      </c>
      <c r="E59" s="51">
        <f t="shared" si="12"/>
        <v>370502.92</v>
      </c>
      <c r="F59" s="52">
        <f t="shared" si="0"/>
        <v>121.80568986221041</v>
      </c>
    </row>
    <row r="60" spans="1:6" ht="24" x14ac:dyDescent="0.2">
      <c r="A60" s="53">
        <v>6331</v>
      </c>
      <c r="B60" s="86" t="s">
        <v>163</v>
      </c>
      <c r="C60" s="50" t="s">
        <v>164</v>
      </c>
      <c r="D60" s="242">
        <v>228988.25</v>
      </c>
      <c r="E60" s="242">
        <v>36344.93</v>
      </c>
      <c r="F60" s="52">
        <f t="shared" si="0"/>
        <v>15.871962862723304</v>
      </c>
    </row>
    <row r="61" spans="1:6" ht="24" x14ac:dyDescent="0.2">
      <c r="A61" s="53">
        <v>6332</v>
      </c>
      <c r="B61" s="86" t="s">
        <v>165</v>
      </c>
      <c r="C61" s="50" t="s">
        <v>166</v>
      </c>
      <c r="D61" s="242">
        <v>75187.13</v>
      </c>
      <c r="E61" s="242">
        <v>334157.99</v>
      </c>
      <c r="F61" s="52">
        <f t="shared" si="0"/>
        <v>444.43509148440688</v>
      </c>
    </row>
    <row r="62" spans="1:6" ht="12.75" customHeight="1" x14ac:dyDescent="0.2">
      <c r="A62" s="53">
        <v>634</v>
      </c>
      <c r="B62" s="85" t="s">
        <v>167</v>
      </c>
      <c r="C62" s="50" t="s">
        <v>168</v>
      </c>
      <c r="D62" s="51">
        <f t="shared" ref="D62:E62" si="13">SUM(D63:D64)</f>
        <v>52764.13</v>
      </c>
      <c r="E62" s="51">
        <f t="shared" si="13"/>
        <v>46124.959999999999</v>
      </c>
      <c r="F62" s="52">
        <f t="shared" si="0"/>
        <v>87.417266237498851</v>
      </c>
    </row>
    <row r="63" spans="1:6" ht="12.75" customHeight="1" x14ac:dyDescent="0.2">
      <c r="A63" s="53">
        <v>6341</v>
      </c>
      <c r="B63" s="85" t="s">
        <v>169</v>
      </c>
      <c r="C63" s="50" t="s">
        <v>170</v>
      </c>
      <c r="D63" s="242">
        <v>52764.13</v>
      </c>
      <c r="E63" s="242">
        <v>46124.959999999999</v>
      </c>
      <c r="F63" s="52">
        <f t="shared" si="0"/>
        <v>87.417266237498851</v>
      </c>
    </row>
    <row r="64" spans="1:6" ht="12.75" customHeight="1" x14ac:dyDescent="0.2">
      <c r="A64" s="53">
        <v>6342</v>
      </c>
      <c r="B64" s="85" t="s">
        <v>171</v>
      </c>
      <c r="C64" s="50" t="s">
        <v>172</v>
      </c>
      <c r="D64" s="242">
        <v>0</v>
      </c>
      <c r="E64" s="242">
        <v>0</v>
      </c>
      <c r="F64" s="52" t="str">
        <f t="shared" si="0"/>
        <v>-</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0</v>
      </c>
      <c r="E68" s="51">
        <f t="shared" si="15"/>
        <v>0</v>
      </c>
      <c r="F68" s="52" t="str">
        <f t="shared" si="0"/>
        <v>-</v>
      </c>
    </row>
    <row r="69" spans="1:6" ht="12.75" customHeight="1" x14ac:dyDescent="0.2">
      <c r="A69" s="53" t="s">
        <v>181</v>
      </c>
      <c r="B69" s="85" t="s">
        <v>182</v>
      </c>
      <c r="C69" s="50" t="s">
        <v>181</v>
      </c>
      <c r="D69" s="242">
        <v>0</v>
      </c>
      <c r="E69" s="242">
        <v>0</v>
      </c>
      <c r="F69" s="52" t="str">
        <f t="shared" si="0"/>
        <v>-</v>
      </c>
    </row>
    <row r="70" spans="1:6" ht="24" x14ac:dyDescent="0.2">
      <c r="A70" s="53" t="s">
        <v>183</v>
      </c>
      <c r="B70" s="85" t="s">
        <v>184</v>
      </c>
      <c r="C70" s="50" t="s">
        <v>183</v>
      </c>
      <c r="D70" s="242">
        <v>0</v>
      </c>
      <c r="E70" s="242">
        <v>0</v>
      </c>
      <c r="F70" s="52" t="str">
        <f t="shared" si="0"/>
        <v>-</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65316.89</v>
      </c>
      <c r="E74" s="51">
        <f t="shared" si="17"/>
        <v>54515.29</v>
      </c>
      <c r="F74" s="52">
        <f t="shared" si="0"/>
        <v>83.462776626382549</v>
      </c>
    </row>
    <row r="75" spans="1:6" ht="12.75" customHeight="1" x14ac:dyDescent="0.2">
      <c r="A75" s="53" t="s">
        <v>193</v>
      </c>
      <c r="B75" s="85" t="s">
        <v>194</v>
      </c>
      <c r="C75" s="50" t="s">
        <v>193</v>
      </c>
      <c r="D75" s="242">
        <v>65316.89</v>
      </c>
      <c r="E75" s="242">
        <v>54515.29</v>
      </c>
      <c r="F75" s="52">
        <f t="shared" si="0"/>
        <v>83.462776626382549</v>
      </c>
    </row>
    <row r="76" spans="1:6" ht="12.75" customHeight="1" x14ac:dyDescent="0.2">
      <c r="A76" s="53" t="s">
        <v>195</v>
      </c>
      <c r="B76" s="85" t="s">
        <v>196</v>
      </c>
      <c r="C76" s="50" t="s">
        <v>195</v>
      </c>
      <c r="D76" s="242">
        <v>0</v>
      </c>
      <c r="E76" s="242">
        <v>0</v>
      </c>
      <c r="F76" s="52" t="str">
        <f t="shared" si="0"/>
        <v>-</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41065.340000000004</v>
      </c>
      <c r="E82" s="51">
        <f t="shared" si="19"/>
        <v>46686.779999999992</v>
      </c>
      <c r="F82" s="52">
        <f t="shared" si="0"/>
        <v>113.68901365482419</v>
      </c>
    </row>
    <row r="83" spans="1:6" ht="12.75" customHeight="1" x14ac:dyDescent="0.2">
      <c r="A83" s="53">
        <v>641</v>
      </c>
      <c r="B83" s="85" t="s">
        <v>209</v>
      </c>
      <c r="C83" s="50" t="s">
        <v>210</v>
      </c>
      <c r="D83" s="51">
        <f t="shared" ref="D83:E83" si="20">SUM(D84:D90)</f>
        <v>0.04</v>
      </c>
      <c r="E83" s="51">
        <f t="shared" si="20"/>
        <v>27.84</v>
      </c>
      <c r="F83" s="52" t="str">
        <f t="shared" si="0"/>
        <v>&gt;&gt;100</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0.01</v>
      </c>
      <c r="E85" s="242"/>
      <c r="F85" s="52">
        <f t="shared" si="0"/>
        <v>0</v>
      </c>
    </row>
    <row r="86" spans="1:6" ht="12.75" customHeight="1" x14ac:dyDescent="0.2">
      <c r="A86" s="53">
        <v>6414</v>
      </c>
      <c r="B86" s="85" t="s">
        <v>215</v>
      </c>
      <c r="C86" s="50" t="s">
        <v>216</v>
      </c>
      <c r="D86" s="242">
        <v>0.03</v>
      </c>
      <c r="E86" s="242">
        <v>0</v>
      </c>
      <c r="F86" s="52">
        <f t="shared" si="0"/>
        <v>0</v>
      </c>
    </row>
    <row r="87" spans="1:6" ht="12.75" customHeight="1" x14ac:dyDescent="0.2">
      <c r="A87" s="53">
        <v>6415</v>
      </c>
      <c r="B87" s="85" t="s">
        <v>217</v>
      </c>
      <c r="C87" s="50" t="s">
        <v>218</v>
      </c>
      <c r="D87" s="242"/>
      <c r="E87" s="242">
        <v>27.84</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0</v>
      </c>
      <c r="E89" s="242">
        <v>0</v>
      </c>
      <c r="F89" s="52" t="str">
        <f t="shared" si="0"/>
        <v>-</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41065.300000000003</v>
      </c>
      <c r="E91" s="51">
        <f t="shared" si="21"/>
        <v>46658.939999999995</v>
      </c>
      <c r="F91" s="52">
        <f t="shared" si="0"/>
        <v>113.62132993062266</v>
      </c>
    </row>
    <row r="92" spans="1:6" ht="12.75" customHeight="1" x14ac:dyDescent="0.2">
      <c r="A92" s="53">
        <v>6421</v>
      </c>
      <c r="B92" s="85" t="s">
        <v>227</v>
      </c>
      <c r="C92" s="50" t="s">
        <v>228</v>
      </c>
      <c r="D92" s="242">
        <v>240.04</v>
      </c>
      <c r="E92" s="242">
        <v>95.56</v>
      </c>
      <c r="F92" s="52">
        <f t="shared" si="0"/>
        <v>39.810031661389772</v>
      </c>
    </row>
    <row r="93" spans="1:6" ht="12.75" customHeight="1" x14ac:dyDescent="0.2">
      <c r="A93" s="53">
        <v>6422</v>
      </c>
      <c r="B93" s="85" t="s">
        <v>229</v>
      </c>
      <c r="C93" s="50" t="s">
        <v>230</v>
      </c>
      <c r="D93" s="242">
        <v>17295.59</v>
      </c>
      <c r="E93" s="242">
        <v>16757.84</v>
      </c>
      <c r="F93" s="52">
        <f t="shared" si="0"/>
        <v>96.890825927302856</v>
      </c>
    </row>
    <row r="94" spans="1:6" ht="12.75" customHeight="1" x14ac:dyDescent="0.2">
      <c r="A94" s="53">
        <v>6423</v>
      </c>
      <c r="B94" s="85" t="s">
        <v>231</v>
      </c>
      <c r="C94" s="50" t="s">
        <v>232</v>
      </c>
      <c r="D94" s="242">
        <v>23529.67</v>
      </c>
      <c r="E94" s="242">
        <v>28785.05</v>
      </c>
      <c r="F94" s="52">
        <f t="shared" si="0"/>
        <v>122.33511987205941</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c r="E97" s="242">
        <v>1020.49</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201347.28</v>
      </c>
      <c r="E106" s="51">
        <f t="shared" si="23"/>
        <v>128288.81999999999</v>
      </c>
      <c r="F106" s="52">
        <f t="shared" si="0"/>
        <v>63.715198933901661</v>
      </c>
    </row>
    <row r="107" spans="1:6" ht="12.75" customHeight="1" x14ac:dyDescent="0.2">
      <c r="A107" s="53">
        <v>651</v>
      </c>
      <c r="B107" s="85" t="s">
        <v>257</v>
      </c>
      <c r="C107" s="50" t="s">
        <v>258</v>
      </c>
      <c r="D107" s="51">
        <f t="shared" ref="D107:E107" si="24">SUM(D108:D111)</f>
        <v>737.02</v>
      </c>
      <c r="E107" s="51">
        <f t="shared" si="24"/>
        <v>972.27</v>
      </c>
      <c r="F107" s="52">
        <f t="shared" si="0"/>
        <v>131.9190795365119</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15.93</v>
      </c>
      <c r="E109" s="242"/>
      <c r="F109" s="52">
        <f t="shared" si="0"/>
        <v>0</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721.09</v>
      </c>
      <c r="E111" s="242">
        <v>972.27</v>
      </c>
      <c r="F111" s="52">
        <f t="shared" si="0"/>
        <v>134.83337724833237</v>
      </c>
    </row>
    <row r="112" spans="1:6" ht="12.75" customHeight="1" x14ac:dyDescent="0.2">
      <c r="A112" s="53">
        <v>652</v>
      </c>
      <c r="B112" s="85" t="s">
        <v>267</v>
      </c>
      <c r="C112" s="50" t="s">
        <v>268</v>
      </c>
      <c r="D112" s="51">
        <f t="shared" ref="D112:E112" si="25">SUM(D113:D119)</f>
        <v>124751.18</v>
      </c>
      <c r="E112" s="51">
        <f t="shared" si="25"/>
        <v>63183.24</v>
      </c>
      <c r="F112" s="52">
        <f t="shared" si="0"/>
        <v>50.647408705873566</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c r="E114" s="242">
        <v>391.67</v>
      </c>
      <c r="F114" s="52" t="str">
        <f t="shared" si="0"/>
        <v>-</v>
      </c>
    </row>
    <row r="115" spans="1:6" ht="12.75" customHeight="1" x14ac:dyDescent="0.2">
      <c r="A115" s="53">
        <v>6524</v>
      </c>
      <c r="B115" s="85" t="s">
        <v>273</v>
      </c>
      <c r="C115" s="50" t="s">
        <v>274</v>
      </c>
      <c r="D115" s="242">
        <v>108636.97</v>
      </c>
      <c r="E115" s="242">
        <v>47830.83</v>
      </c>
      <c r="F115" s="52">
        <f t="shared" si="0"/>
        <v>44.028133332511018</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16114.21</v>
      </c>
      <c r="E117" s="242">
        <v>14960.74</v>
      </c>
      <c r="F117" s="52">
        <f t="shared" si="0"/>
        <v>92.841907856481953</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75859.08</v>
      </c>
      <c r="E120" s="51">
        <f t="shared" si="26"/>
        <v>64133.31</v>
      </c>
      <c r="F120" s="52">
        <f t="shared" si="0"/>
        <v>84.542694163968235</v>
      </c>
    </row>
    <row r="121" spans="1:6" ht="12.75" customHeight="1" x14ac:dyDescent="0.2">
      <c r="A121" s="53">
        <v>6531</v>
      </c>
      <c r="B121" s="85" t="s">
        <v>285</v>
      </c>
      <c r="C121" s="50" t="s">
        <v>286</v>
      </c>
      <c r="D121" s="242">
        <v>26499.13</v>
      </c>
      <c r="E121" s="242">
        <v>16607</v>
      </c>
      <c r="F121" s="52">
        <f t="shared" si="0"/>
        <v>62.669981995635325</v>
      </c>
    </row>
    <row r="122" spans="1:6" ht="12.75" customHeight="1" x14ac:dyDescent="0.2">
      <c r="A122" s="53">
        <v>6532</v>
      </c>
      <c r="B122" s="85" t="s">
        <v>287</v>
      </c>
      <c r="C122" s="50" t="s">
        <v>288</v>
      </c>
      <c r="D122" s="242">
        <v>49359.95</v>
      </c>
      <c r="E122" s="242">
        <v>47526.31</v>
      </c>
      <c r="F122" s="52">
        <f t="shared" si="0"/>
        <v>96.285166415282035</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3.51</v>
      </c>
      <c r="E124" s="51">
        <f t="shared" si="27"/>
        <v>0</v>
      </c>
      <c r="F124" s="52">
        <f t="shared" si="0"/>
        <v>0</v>
      </c>
    </row>
    <row r="125" spans="1:6" ht="12.75" customHeight="1" x14ac:dyDescent="0.2">
      <c r="A125" s="53">
        <v>661</v>
      </c>
      <c r="B125" s="86" t="s">
        <v>293</v>
      </c>
      <c r="C125" s="50" t="s">
        <v>294</v>
      </c>
      <c r="D125" s="51">
        <f t="shared" ref="D125:E125" si="28">SUM(D126:D127)</f>
        <v>0</v>
      </c>
      <c r="E125" s="51">
        <f t="shared" si="28"/>
        <v>0</v>
      </c>
      <c r="F125" s="52" t="str">
        <f t="shared" si="0"/>
        <v>-</v>
      </c>
    </row>
    <row r="126" spans="1:6" ht="12.75" customHeight="1" x14ac:dyDescent="0.2">
      <c r="A126" s="53">
        <v>6614</v>
      </c>
      <c r="B126" s="86" t="s">
        <v>295</v>
      </c>
      <c r="C126" s="50" t="s">
        <v>296</v>
      </c>
      <c r="D126" s="242">
        <v>0</v>
      </c>
      <c r="E126" s="242">
        <v>0</v>
      </c>
      <c r="F126" s="52" t="str">
        <f t="shared" si="0"/>
        <v>-</v>
      </c>
    </row>
    <row r="127" spans="1:6" ht="12.75" customHeight="1" x14ac:dyDescent="0.2">
      <c r="A127" s="53">
        <v>6615</v>
      </c>
      <c r="B127" s="86" t="s">
        <v>297</v>
      </c>
      <c r="C127" s="50" t="s">
        <v>298</v>
      </c>
      <c r="D127" s="242">
        <v>0</v>
      </c>
      <c r="E127" s="242">
        <v>0</v>
      </c>
      <c r="F127" s="52" t="str">
        <f t="shared" si="0"/>
        <v>-</v>
      </c>
    </row>
    <row r="128" spans="1:6" ht="24" x14ac:dyDescent="0.2">
      <c r="A128" s="53">
        <v>663</v>
      </c>
      <c r="B128" s="231" t="s">
        <v>299</v>
      </c>
      <c r="C128" s="50" t="s">
        <v>300</v>
      </c>
      <c r="D128" s="51">
        <f t="shared" ref="D128:E128" si="29">SUM(D129:D132)</f>
        <v>3.51</v>
      </c>
      <c r="E128" s="51">
        <f t="shared" si="29"/>
        <v>0</v>
      </c>
      <c r="F128" s="52">
        <f t="shared" si="0"/>
        <v>0</v>
      </c>
    </row>
    <row r="129" spans="1:6" ht="12.75" customHeight="1" x14ac:dyDescent="0.2">
      <c r="A129" s="53">
        <v>6631</v>
      </c>
      <c r="B129" s="86" t="s">
        <v>301</v>
      </c>
      <c r="C129" s="50" t="s">
        <v>302</v>
      </c>
      <c r="D129" s="242">
        <v>3.51</v>
      </c>
      <c r="E129" s="242"/>
      <c r="F129" s="52">
        <f t="shared" si="0"/>
        <v>0</v>
      </c>
    </row>
    <row r="130" spans="1:6" ht="12.75" customHeight="1" x14ac:dyDescent="0.2">
      <c r="A130" s="53">
        <v>6632</v>
      </c>
      <c r="B130" s="232" t="s">
        <v>303</v>
      </c>
      <c r="C130" s="50" t="s">
        <v>304</v>
      </c>
      <c r="D130" s="242">
        <v>0</v>
      </c>
      <c r="E130" s="242">
        <v>0</v>
      </c>
      <c r="F130" s="52" t="str">
        <f t="shared" si="0"/>
        <v>-</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0</v>
      </c>
      <c r="E139" s="51">
        <f t="shared" si="33"/>
        <v>0</v>
      </c>
      <c r="F139" s="52" t="str">
        <f t="shared" si="31"/>
        <v>-</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0</v>
      </c>
      <c r="E150" s="242">
        <v>0</v>
      </c>
      <c r="F150" s="52" t="str">
        <f t="shared" si="31"/>
        <v>-</v>
      </c>
    </row>
    <row r="151" spans="1:6" ht="12.75" customHeight="1" x14ac:dyDescent="0.2">
      <c r="A151" s="53">
        <v>3</v>
      </c>
      <c r="B151" s="85" t="s">
        <v>345</v>
      </c>
      <c r="C151" s="50" t="s">
        <v>53</v>
      </c>
      <c r="D151" s="51">
        <f t="shared" ref="D151:E151" si="35">D152+D163+D196+D215+D224+D252+D263</f>
        <v>675063.21000000008</v>
      </c>
      <c r="E151" s="51">
        <f t="shared" si="35"/>
        <v>743967.83000000007</v>
      </c>
      <c r="F151" s="52">
        <f t="shared" si="31"/>
        <v>110.20713601027079</v>
      </c>
    </row>
    <row r="152" spans="1:6" ht="12.75" customHeight="1" x14ac:dyDescent="0.2">
      <c r="A152" s="53">
        <v>31</v>
      </c>
      <c r="B152" s="85" t="s">
        <v>346</v>
      </c>
      <c r="C152" s="50" t="s">
        <v>347</v>
      </c>
      <c r="D152" s="51">
        <f t="shared" ref="D152:E152" si="36">D153+D158+D159</f>
        <v>121993.35</v>
      </c>
      <c r="E152" s="51">
        <f t="shared" si="36"/>
        <v>193220.50000000003</v>
      </c>
      <c r="F152" s="52">
        <f t="shared" si="31"/>
        <v>158.38609235667354</v>
      </c>
    </row>
    <row r="153" spans="1:6" ht="12.75" customHeight="1" x14ac:dyDescent="0.2">
      <c r="A153" s="53">
        <v>311</v>
      </c>
      <c r="B153" s="85" t="s">
        <v>348</v>
      </c>
      <c r="C153" s="50" t="s">
        <v>349</v>
      </c>
      <c r="D153" s="51">
        <f t="shared" ref="D153:E153" si="37">SUM(D154:D157)</f>
        <v>98788.160000000003</v>
      </c>
      <c r="E153" s="51">
        <f t="shared" si="37"/>
        <v>157086.39000000001</v>
      </c>
      <c r="F153" s="52">
        <f t="shared" si="31"/>
        <v>159.0133777165199</v>
      </c>
    </row>
    <row r="154" spans="1:6" ht="12.75" customHeight="1" x14ac:dyDescent="0.2">
      <c r="A154" s="53">
        <v>3111</v>
      </c>
      <c r="B154" s="85" t="s">
        <v>350</v>
      </c>
      <c r="C154" s="50" t="s">
        <v>351</v>
      </c>
      <c r="D154" s="242">
        <v>98788.160000000003</v>
      </c>
      <c r="E154" s="242">
        <v>157086.39000000001</v>
      </c>
      <c r="F154" s="52">
        <f t="shared" si="31"/>
        <v>159.0133777165199</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6926.32</v>
      </c>
      <c r="E158" s="242">
        <v>10269.26</v>
      </c>
      <c r="F158" s="52">
        <f t="shared" si="31"/>
        <v>148.26430196698971</v>
      </c>
    </row>
    <row r="159" spans="1:6" ht="12.75" customHeight="1" x14ac:dyDescent="0.2">
      <c r="A159" s="53">
        <v>313</v>
      </c>
      <c r="B159" s="85" t="s">
        <v>360</v>
      </c>
      <c r="C159" s="50" t="s">
        <v>361</v>
      </c>
      <c r="D159" s="51">
        <f t="shared" ref="D159:E159" si="38">SUM(D160:D162)</f>
        <v>16278.87</v>
      </c>
      <c r="E159" s="51">
        <f t="shared" si="38"/>
        <v>25864.85</v>
      </c>
      <c r="F159" s="52">
        <f t="shared" si="31"/>
        <v>158.8860283299762</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16278.87</v>
      </c>
      <c r="E161" s="242">
        <v>25864.85</v>
      </c>
      <c r="F161" s="52">
        <f t="shared" si="31"/>
        <v>158.8860283299762</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322176.32</v>
      </c>
      <c r="E163" s="51">
        <f t="shared" si="39"/>
        <v>294228.22000000003</v>
      </c>
      <c r="F163" s="52">
        <f t="shared" si="31"/>
        <v>91.32521595628134</v>
      </c>
    </row>
    <row r="164" spans="1:6" ht="12.75" customHeight="1" x14ac:dyDescent="0.2">
      <c r="A164" s="53">
        <v>321</v>
      </c>
      <c r="B164" s="85" t="s">
        <v>369</v>
      </c>
      <c r="C164" s="50" t="s">
        <v>370</v>
      </c>
      <c r="D164" s="51">
        <f t="shared" ref="D164:E164" si="40">SUM(D165:D168)</f>
        <v>4482.6499999999996</v>
      </c>
      <c r="E164" s="51">
        <f t="shared" si="40"/>
        <v>4005.0299999999997</v>
      </c>
      <c r="F164" s="52">
        <f t="shared" si="31"/>
        <v>89.345141824590371</v>
      </c>
    </row>
    <row r="165" spans="1:6" ht="12.75" customHeight="1" x14ac:dyDescent="0.2">
      <c r="A165" s="53">
        <v>3211</v>
      </c>
      <c r="B165" s="85" t="s">
        <v>371</v>
      </c>
      <c r="C165" s="50" t="s">
        <v>372</v>
      </c>
      <c r="D165" s="242">
        <v>3387</v>
      </c>
      <c r="E165" s="242">
        <v>496.22</v>
      </c>
      <c r="F165" s="52">
        <f t="shared" si="31"/>
        <v>14.650723354000592</v>
      </c>
    </row>
    <row r="166" spans="1:6" ht="12.75" customHeight="1" x14ac:dyDescent="0.2">
      <c r="A166" s="53">
        <v>3212</v>
      </c>
      <c r="B166" s="85" t="s">
        <v>373</v>
      </c>
      <c r="C166" s="50" t="s">
        <v>374</v>
      </c>
      <c r="D166" s="242">
        <v>895.24</v>
      </c>
      <c r="E166" s="242">
        <v>2813.82</v>
      </c>
      <c r="F166" s="52">
        <f t="shared" si="31"/>
        <v>314.30901210848486</v>
      </c>
    </row>
    <row r="167" spans="1:6" ht="12.75" customHeight="1" x14ac:dyDescent="0.2">
      <c r="A167" s="53">
        <v>3213</v>
      </c>
      <c r="B167" s="85" t="s">
        <v>375</v>
      </c>
      <c r="C167" s="50" t="s">
        <v>376</v>
      </c>
      <c r="D167" s="242">
        <v>0</v>
      </c>
      <c r="E167" s="242">
        <v>0</v>
      </c>
      <c r="F167" s="52" t="str">
        <f t="shared" si="31"/>
        <v>-</v>
      </c>
    </row>
    <row r="168" spans="1:6" ht="12.75" customHeight="1" x14ac:dyDescent="0.2">
      <c r="A168" s="53">
        <v>3214</v>
      </c>
      <c r="B168" s="85" t="s">
        <v>377</v>
      </c>
      <c r="C168" s="50" t="s">
        <v>378</v>
      </c>
      <c r="D168" s="242">
        <v>200.41</v>
      </c>
      <c r="E168" s="242">
        <v>694.99</v>
      </c>
      <c r="F168" s="52">
        <f t="shared" si="31"/>
        <v>346.78409261014923</v>
      </c>
    </row>
    <row r="169" spans="1:6" ht="12.75" customHeight="1" x14ac:dyDescent="0.2">
      <c r="A169" s="53">
        <v>322</v>
      </c>
      <c r="B169" s="85" t="s">
        <v>379</v>
      </c>
      <c r="C169" s="50" t="s">
        <v>380</v>
      </c>
      <c r="D169" s="51">
        <f t="shared" ref="D169:E169" si="41">SUM(D170:D176)</f>
        <v>50139.06</v>
      </c>
      <c r="E169" s="51">
        <f t="shared" si="41"/>
        <v>67980.460000000006</v>
      </c>
      <c r="F169" s="52">
        <f t="shared" si="31"/>
        <v>135.58383424021113</v>
      </c>
    </row>
    <row r="170" spans="1:6" ht="12.75" customHeight="1" x14ac:dyDescent="0.2">
      <c r="A170" s="53">
        <v>3221</v>
      </c>
      <c r="B170" s="85" t="s">
        <v>381</v>
      </c>
      <c r="C170" s="50" t="s">
        <v>382</v>
      </c>
      <c r="D170" s="242">
        <v>5827.08</v>
      </c>
      <c r="E170" s="242">
        <v>5684.06</v>
      </c>
      <c r="F170" s="52">
        <f t="shared" si="31"/>
        <v>97.545597451897009</v>
      </c>
    </row>
    <row r="171" spans="1:6" ht="12.75" customHeight="1" x14ac:dyDescent="0.2">
      <c r="A171" s="53">
        <v>3222</v>
      </c>
      <c r="B171" s="85" t="s">
        <v>383</v>
      </c>
      <c r="C171" s="50" t="s">
        <v>384</v>
      </c>
      <c r="D171" s="242"/>
      <c r="E171" s="242">
        <v>5883</v>
      </c>
      <c r="F171" s="52" t="str">
        <f t="shared" si="31"/>
        <v>-</v>
      </c>
    </row>
    <row r="172" spans="1:6" ht="12.75" customHeight="1" x14ac:dyDescent="0.2">
      <c r="A172" s="53">
        <v>3223</v>
      </c>
      <c r="B172" s="85" t="s">
        <v>385</v>
      </c>
      <c r="C172" s="50" t="s">
        <v>386</v>
      </c>
      <c r="D172" s="242">
        <v>41477.949999999997</v>
      </c>
      <c r="E172" s="242">
        <v>39929.57</v>
      </c>
      <c r="F172" s="52">
        <f t="shared" si="31"/>
        <v>96.266980407662402</v>
      </c>
    </row>
    <row r="173" spans="1:6" ht="12.75" customHeight="1" x14ac:dyDescent="0.2">
      <c r="A173" s="53">
        <v>3224</v>
      </c>
      <c r="B173" s="85" t="s">
        <v>387</v>
      </c>
      <c r="C173" s="50" t="s">
        <v>388</v>
      </c>
      <c r="D173" s="242">
        <v>1180.31</v>
      </c>
      <c r="E173" s="242">
        <v>11361.12</v>
      </c>
      <c r="F173" s="52">
        <f t="shared" si="31"/>
        <v>962.5539053299558</v>
      </c>
    </row>
    <row r="174" spans="1:6" ht="12.75" customHeight="1" x14ac:dyDescent="0.2">
      <c r="A174" s="53">
        <v>3225</v>
      </c>
      <c r="B174" s="85" t="s">
        <v>389</v>
      </c>
      <c r="C174" s="50" t="s">
        <v>390</v>
      </c>
      <c r="D174" s="242">
        <v>1192.97</v>
      </c>
      <c r="E174" s="242">
        <v>4561.66</v>
      </c>
      <c r="F174" s="52">
        <f t="shared" si="31"/>
        <v>382.37843365717492</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460.75</v>
      </c>
      <c r="E176" s="242">
        <v>561.04999999999995</v>
      </c>
      <c r="F176" s="52">
        <f t="shared" si="31"/>
        <v>121.76885512750948</v>
      </c>
    </row>
    <row r="177" spans="1:6" ht="12.75" customHeight="1" x14ac:dyDescent="0.2">
      <c r="A177" s="53">
        <v>323</v>
      </c>
      <c r="B177" s="85" t="s">
        <v>395</v>
      </c>
      <c r="C177" s="50" t="s">
        <v>396</v>
      </c>
      <c r="D177" s="51">
        <f t="shared" ref="D177:E177" si="42">SUM(D178:D186)</f>
        <v>228994.24</v>
      </c>
      <c r="E177" s="51">
        <f t="shared" si="42"/>
        <v>181558.49000000002</v>
      </c>
      <c r="F177" s="52">
        <f t="shared" si="31"/>
        <v>79.285177653376792</v>
      </c>
    </row>
    <row r="178" spans="1:6" ht="12.75" customHeight="1" x14ac:dyDescent="0.2">
      <c r="A178" s="53">
        <v>3231</v>
      </c>
      <c r="B178" s="85" t="s">
        <v>397</v>
      </c>
      <c r="C178" s="50" t="s">
        <v>398</v>
      </c>
      <c r="D178" s="242">
        <v>10957.72</v>
      </c>
      <c r="E178" s="242">
        <v>12739.74</v>
      </c>
      <c r="F178" s="52">
        <f t="shared" si="31"/>
        <v>116.26268968362032</v>
      </c>
    </row>
    <row r="179" spans="1:6" ht="12.75" customHeight="1" x14ac:dyDescent="0.2">
      <c r="A179" s="53">
        <v>3232</v>
      </c>
      <c r="B179" s="85" t="s">
        <v>399</v>
      </c>
      <c r="C179" s="50" t="s">
        <v>400</v>
      </c>
      <c r="D179" s="242">
        <v>90000.18</v>
      </c>
      <c r="E179" s="242">
        <v>40077.21</v>
      </c>
      <c r="F179" s="52">
        <f t="shared" si="31"/>
        <v>44.53014427304479</v>
      </c>
    </row>
    <row r="180" spans="1:6" ht="12.75" customHeight="1" x14ac:dyDescent="0.2">
      <c r="A180" s="53">
        <v>3233</v>
      </c>
      <c r="B180" s="85" t="s">
        <v>401</v>
      </c>
      <c r="C180" s="50" t="s">
        <v>402</v>
      </c>
      <c r="D180" s="242">
        <v>16042.55</v>
      </c>
      <c r="E180" s="242">
        <v>9843.19</v>
      </c>
      <c r="F180" s="52">
        <f t="shared" si="31"/>
        <v>61.356766848163169</v>
      </c>
    </row>
    <row r="181" spans="1:6" ht="12.75" customHeight="1" x14ac:dyDescent="0.2">
      <c r="A181" s="53">
        <v>3234</v>
      </c>
      <c r="B181" s="85" t="s">
        <v>403</v>
      </c>
      <c r="C181" s="50" t="s">
        <v>404</v>
      </c>
      <c r="D181" s="242">
        <v>57465.9</v>
      </c>
      <c r="E181" s="242">
        <v>39407.19</v>
      </c>
      <c r="F181" s="52">
        <f t="shared" si="31"/>
        <v>68.574911382228422</v>
      </c>
    </row>
    <row r="182" spans="1:6" ht="12.75" customHeight="1" x14ac:dyDescent="0.2">
      <c r="A182" s="53">
        <v>3235</v>
      </c>
      <c r="B182" s="85" t="s">
        <v>405</v>
      </c>
      <c r="C182" s="50" t="s">
        <v>406</v>
      </c>
      <c r="D182" s="242">
        <v>5745.09</v>
      </c>
      <c r="E182" s="242">
        <v>7628.31</v>
      </c>
      <c r="F182" s="52">
        <f t="shared" si="31"/>
        <v>132.7796431387498</v>
      </c>
    </row>
    <row r="183" spans="1:6" ht="12.75" customHeight="1" x14ac:dyDescent="0.2">
      <c r="A183" s="53">
        <v>3236</v>
      </c>
      <c r="B183" s="85" t="s">
        <v>407</v>
      </c>
      <c r="C183" s="50" t="s">
        <v>408</v>
      </c>
      <c r="D183" s="242">
        <v>4031.79</v>
      </c>
      <c r="E183" s="242">
        <v>4540</v>
      </c>
      <c r="F183" s="52">
        <f t="shared" si="31"/>
        <v>112.60507119666453</v>
      </c>
    </row>
    <row r="184" spans="1:6" ht="12.75" customHeight="1" x14ac:dyDescent="0.2">
      <c r="A184" s="53">
        <v>3237</v>
      </c>
      <c r="B184" s="85" t="s">
        <v>409</v>
      </c>
      <c r="C184" s="50" t="s">
        <v>410</v>
      </c>
      <c r="D184" s="242">
        <v>40417.949999999997</v>
      </c>
      <c r="E184" s="242">
        <v>52564.69</v>
      </c>
      <c r="F184" s="52">
        <f t="shared" si="31"/>
        <v>130.05283543574083</v>
      </c>
    </row>
    <row r="185" spans="1:6" ht="12.75" customHeight="1" x14ac:dyDescent="0.2">
      <c r="A185" s="53">
        <v>3238</v>
      </c>
      <c r="B185" s="85" t="s">
        <v>411</v>
      </c>
      <c r="C185" s="50" t="s">
        <v>412</v>
      </c>
      <c r="D185" s="242">
        <v>2903.48</v>
      </c>
      <c r="E185" s="242">
        <v>13038.01</v>
      </c>
      <c r="F185" s="52">
        <f t="shared" si="31"/>
        <v>449.047694490749</v>
      </c>
    </row>
    <row r="186" spans="1:6" ht="12.75" customHeight="1" x14ac:dyDescent="0.2">
      <c r="A186" s="53">
        <v>3239</v>
      </c>
      <c r="B186" s="85" t="s">
        <v>413</v>
      </c>
      <c r="C186" s="50" t="s">
        <v>414</v>
      </c>
      <c r="D186" s="242">
        <v>1429.58</v>
      </c>
      <c r="E186" s="242">
        <v>1720.15</v>
      </c>
      <c r="F186" s="52">
        <f t="shared" si="31"/>
        <v>120.32555016158592</v>
      </c>
    </row>
    <row r="187" spans="1:6" ht="12.75" customHeight="1" x14ac:dyDescent="0.2">
      <c r="A187" s="53">
        <v>324</v>
      </c>
      <c r="B187" s="85" t="s">
        <v>415</v>
      </c>
      <c r="C187" s="50" t="s">
        <v>416</v>
      </c>
      <c r="D187" s="242">
        <v>0</v>
      </c>
      <c r="E187" s="242">
        <v>0</v>
      </c>
      <c r="F187" s="52" t="str">
        <f t="shared" si="31"/>
        <v>-</v>
      </c>
    </row>
    <row r="188" spans="1:6" ht="12.75" customHeight="1" x14ac:dyDescent="0.2">
      <c r="A188" s="53">
        <v>329</v>
      </c>
      <c r="B188" s="85" t="s">
        <v>417</v>
      </c>
      <c r="C188" s="50" t="s">
        <v>418</v>
      </c>
      <c r="D188" s="51">
        <f t="shared" ref="D188:E188" si="43">SUM(D189:D195)</f>
        <v>38560.369999999995</v>
      </c>
      <c r="E188" s="51">
        <f t="shared" si="43"/>
        <v>40684.240000000005</v>
      </c>
      <c r="F188" s="52">
        <f t="shared" si="31"/>
        <v>105.50790876747295</v>
      </c>
    </row>
    <row r="189" spans="1:6" ht="12.75" customHeight="1" x14ac:dyDescent="0.2">
      <c r="A189" s="53">
        <v>3291</v>
      </c>
      <c r="B189" s="232" t="s">
        <v>419</v>
      </c>
      <c r="C189" s="50" t="s">
        <v>420</v>
      </c>
      <c r="D189" s="242">
        <v>4444.8900000000003</v>
      </c>
      <c r="E189" s="242">
        <v>7268.25</v>
      </c>
      <c r="F189" s="52">
        <f t="shared" si="31"/>
        <v>163.51923219697224</v>
      </c>
    </row>
    <row r="190" spans="1:6" ht="12.75" customHeight="1" x14ac:dyDescent="0.2">
      <c r="A190" s="53">
        <v>3292</v>
      </c>
      <c r="B190" s="85" t="s">
        <v>421</v>
      </c>
      <c r="C190" s="50" t="s">
        <v>422</v>
      </c>
      <c r="D190" s="242">
        <v>3538.69</v>
      </c>
      <c r="E190" s="242">
        <v>3257.66</v>
      </c>
      <c r="F190" s="52">
        <f t="shared" si="31"/>
        <v>92.058360579762564</v>
      </c>
    </row>
    <row r="191" spans="1:6" ht="12.75" customHeight="1" x14ac:dyDescent="0.2">
      <c r="A191" s="53">
        <v>3293</v>
      </c>
      <c r="B191" s="85" t="s">
        <v>423</v>
      </c>
      <c r="C191" s="50" t="s">
        <v>424</v>
      </c>
      <c r="D191" s="242">
        <v>11863.09</v>
      </c>
      <c r="E191" s="242">
        <v>10142.86</v>
      </c>
      <c r="F191" s="52">
        <f t="shared" si="31"/>
        <v>85.499309201902705</v>
      </c>
    </row>
    <row r="192" spans="1:6" ht="12.75" customHeight="1" x14ac:dyDescent="0.2">
      <c r="A192" s="53">
        <v>3294</v>
      </c>
      <c r="B192" s="85" t="s">
        <v>425</v>
      </c>
      <c r="C192" s="50" t="s">
        <v>426</v>
      </c>
      <c r="D192" s="242">
        <v>0</v>
      </c>
      <c r="E192" s="242">
        <v>0</v>
      </c>
      <c r="F192" s="52" t="str">
        <f t="shared" si="31"/>
        <v>-</v>
      </c>
    </row>
    <row r="193" spans="1:6" ht="12.75" customHeight="1" x14ac:dyDescent="0.2">
      <c r="A193" s="53">
        <v>3295</v>
      </c>
      <c r="B193" s="85" t="s">
        <v>427</v>
      </c>
      <c r="C193" s="50" t="s">
        <v>428</v>
      </c>
      <c r="D193" s="242">
        <v>0</v>
      </c>
      <c r="E193" s="242">
        <v>0</v>
      </c>
      <c r="F193" s="52" t="str">
        <f t="shared" si="31"/>
        <v>-</v>
      </c>
    </row>
    <row r="194" spans="1:6" ht="12.75" customHeight="1" x14ac:dyDescent="0.2">
      <c r="A194" s="53" t="s">
        <v>429</v>
      </c>
      <c r="B194" s="85" t="s">
        <v>430</v>
      </c>
      <c r="C194" s="50" t="s">
        <v>429</v>
      </c>
      <c r="D194" s="242">
        <v>0</v>
      </c>
      <c r="E194" s="242">
        <v>0</v>
      </c>
      <c r="F194" s="52" t="str">
        <f t="shared" si="31"/>
        <v>-</v>
      </c>
    </row>
    <row r="195" spans="1:6" ht="12.75" customHeight="1" x14ac:dyDescent="0.2">
      <c r="A195" s="53">
        <v>3299</v>
      </c>
      <c r="B195" s="85" t="s">
        <v>431</v>
      </c>
      <c r="C195" s="50" t="s">
        <v>432</v>
      </c>
      <c r="D195" s="242">
        <v>18713.7</v>
      </c>
      <c r="E195" s="242">
        <v>20015.47</v>
      </c>
      <c r="F195" s="52">
        <f t="shared" si="31"/>
        <v>106.95624061516429</v>
      </c>
    </row>
    <row r="196" spans="1:6" ht="12.75" customHeight="1" x14ac:dyDescent="0.2">
      <c r="A196" s="53">
        <v>34</v>
      </c>
      <c r="B196" s="232" t="s">
        <v>433</v>
      </c>
      <c r="C196" s="50" t="s">
        <v>434</v>
      </c>
      <c r="D196" s="51">
        <f t="shared" ref="D196:E196" si="44">D197+D202+D210</f>
        <v>3119.63</v>
      </c>
      <c r="E196" s="51">
        <f t="shared" si="44"/>
        <v>33699.479999999996</v>
      </c>
      <c r="F196" s="52">
        <f t="shared" si="31"/>
        <v>1080.2396438039125</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1516.89</v>
      </c>
      <c r="E202" s="51">
        <f t="shared" si="46"/>
        <v>794.31</v>
      </c>
      <c r="F202" s="52">
        <f t="shared" si="31"/>
        <v>52.364377113699732</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c r="E204" s="242">
        <v>4.0599999999999996</v>
      </c>
      <c r="F204" s="52" t="str">
        <f t="shared" si="31"/>
        <v>-</v>
      </c>
    </row>
    <row r="205" spans="1:6" ht="24" x14ac:dyDescent="0.2">
      <c r="A205" s="53">
        <v>3423</v>
      </c>
      <c r="B205" s="232" t="s">
        <v>451</v>
      </c>
      <c r="C205" s="50" t="s">
        <v>452</v>
      </c>
      <c r="D205" s="242">
        <v>1148.69</v>
      </c>
      <c r="E205" s="242">
        <v>130.72999999999999</v>
      </c>
      <c r="F205" s="52">
        <f t="shared" si="31"/>
        <v>11.380790291549502</v>
      </c>
    </row>
    <row r="206" spans="1:6" ht="12.75" customHeight="1" x14ac:dyDescent="0.2">
      <c r="A206" s="53">
        <v>3425</v>
      </c>
      <c r="B206" s="85" t="s">
        <v>453</v>
      </c>
      <c r="C206" s="50" t="s">
        <v>454</v>
      </c>
      <c r="D206" s="242">
        <v>368.2</v>
      </c>
      <c r="E206" s="242">
        <v>659.52</v>
      </c>
      <c r="F206" s="52">
        <f t="shared" si="31"/>
        <v>179.12004345464422</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1602.74</v>
      </c>
      <c r="E210" s="51">
        <f t="shared" si="47"/>
        <v>32905.17</v>
      </c>
      <c r="F210" s="52">
        <f t="shared" si="31"/>
        <v>2053.0572644346557</v>
      </c>
    </row>
    <row r="211" spans="1:6" ht="12.75" customHeight="1" x14ac:dyDescent="0.2">
      <c r="A211" s="53">
        <v>3431</v>
      </c>
      <c r="B211" s="232" t="s">
        <v>463</v>
      </c>
      <c r="C211" s="50" t="s">
        <v>464</v>
      </c>
      <c r="D211" s="242">
        <v>1522.03</v>
      </c>
      <c r="E211" s="242">
        <v>1478.11</v>
      </c>
      <c r="F211" s="52">
        <f t="shared" si="31"/>
        <v>97.1143801370538</v>
      </c>
    </row>
    <row r="212" spans="1:6" ht="12.75" customHeight="1" x14ac:dyDescent="0.2">
      <c r="A212" s="53">
        <v>3432</v>
      </c>
      <c r="B212" s="85" t="s">
        <v>465</v>
      </c>
      <c r="C212" s="50" t="s">
        <v>466</v>
      </c>
      <c r="D212" s="242">
        <v>0.19</v>
      </c>
      <c r="E212" s="242"/>
      <c r="F212" s="52">
        <f t="shared" si="31"/>
        <v>0</v>
      </c>
    </row>
    <row r="213" spans="1:6" ht="12.75" customHeight="1" x14ac:dyDescent="0.2">
      <c r="A213" s="53">
        <v>3433</v>
      </c>
      <c r="B213" s="85" t="s">
        <v>467</v>
      </c>
      <c r="C213" s="50" t="s">
        <v>468</v>
      </c>
      <c r="D213" s="242">
        <v>80.52</v>
      </c>
      <c r="E213" s="242">
        <v>135.87</v>
      </c>
      <c r="F213" s="52">
        <f t="shared" si="31"/>
        <v>168.74068554396425</v>
      </c>
    </row>
    <row r="214" spans="1:6" ht="12.75" customHeight="1" x14ac:dyDescent="0.2">
      <c r="A214" s="53">
        <v>3434</v>
      </c>
      <c r="B214" s="85" t="s">
        <v>469</v>
      </c>
      <c r="C214" s="50" t="s">
        <v>470</v>
      </c>
      <c r="D214" s="242"/>
      <c r="E214" s="242">
        <v>31291.19</v>
      </c>
      <c r="F214" s="52" t="str">
        <f t="shared" si="31"/>
        <v>-</v>
      </c>
    </row>
    <row r="215" spans="1:6" ht="12.75" customHeight="1" x14ac:dyDescent="0.2">
      <c r="A215" s="53">
        <v>35</v>
      </c>
      <c r="B215" s="85" t="s">
        <v>471</v>
      </c>
      <c r="C215" s="50" t="s">
        <v>472</v>
      </c>
      <c r="D215" s="51">
        <f t="shared" ref="D215:E215" si="48">D216+D219+D223</f>
        <v>0</v>
      </c>
      <c r="E215" s="51">
        <f t="shared" si="48"/>
        <v>12680.58</v>
      </c>
      <c r="F215" s="52" t="str">
        <f t="shared" si="31"/>
        <v>-</v>
      </c>
    </row>
    <row r="216" spans="1:6" ht="12.75" customHeight="1" x14ac:dyDescent="0.2">
      <c r="A216" s="53">
        <v>351</v>
      </c>
      <c r="B216" s="85" t="s">
        <v>473</v>
      </c>
      <c r="C216" s="50" t="s">
        <v>474</v>
      </c>
      <c r="D216" s="51">
        <f t="shared" ref="D216:E216" si="49">SUM(D217:D218)</f>
        <v>0</v>
      </c>
      <c r="E216" s="51">
        <f t="shared" si="49"/>
        <v>0</v>
      </c>
      <c r="F216" s="52" t="str">
        <f t="shared" si="31"/>
        <v>-</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0</v>
      </c>
      <c r="E218" s="242">
        <v>0</v>
      </c>
      <c r="F218" s="52" t="str">
        <f t="shared" si="31"/>
        <v>-</v>
      </c>
    </row>
    <row r="219" spans="1:6" ht="24" x14ac:dyDescent="0.2">
      <c r="A219" s="53">
        <v>352</v>
      </c>
      <c r="B219" s="85" t="s">
        <v>479</v>
      </c>
      <c r="C219" s="50" t="s">
        <v>480</v>
      </c>
      <c r="D219" s="51">
        <f t="shared" ref="D219:E219" si="50">SUM(D220:D222)</f>
        <v>0</v>
      </c>
      <c r="E219" s="51">
        <f t="shared" si="50"/>
        <v>12680.58</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c r="E221" s="242">
        <v>12680.58</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53998.67</v>
      </c>
      <c r="E224" s="51">
        <f t="shared" si="51"/>
        <v>60059.64</v>
      </c>
      <c r="F224" s="52">
        <f t="shared" ref="F224:F235" si="52">IF(D224&lt;&gt;0,IF(E224/D224&gt;=100,"&gt;&gt;100",E224/D224*100),"-")</f>
        <v>111.22429496874646</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53998.67</v>
      </c>
      <c r="E231" s="51">
        <f t="shared" si="55"/>
        <v>60059.64</v>
      </c>
      <c r="F231" s="52">
        <f t="shared" si="52"/>
        <v>111.22429496874646</v>
      </c>
    </row>
    <row r="232" spans="1:6" ht="12.75" customHeight="1" x14ac:dyDescent="0.2">
      <c r="A232" s="53">
        <v>3631</v>
      </c>
      <c r="B232" s="85" t="s">
        <v>505</v>
      </c>
      <c r="C232" s="50" t="s">
        <v>506</v>
      </c>
      <c r="D232" s="242">
        <v>53998.67</v>
      </c>
      <c r="E232" s="242">
        <v>60059.64</v>
      </c>
      <c r="F232" s="52">
        <f t="shared" si="52"/>
        <v>111.22429496874646</v>
      </c>
    </row>
    <row r="233" spans="1:6" ht="12.75" customHeight="1" x14ac:dyDescent="0.2">
      <c r="A233" s="53">
        <v>3632</v>
      </c>
      <c r="B233" s="85" t="s">
        <v>507</v>
      </c>
      <c r="C233" s="50" t="s">
        <v>508</v>
      </c>
      <c r="D233" s="242">
        <v>0</v>
      </c>
      <c r="E233" s="242">
        <v>0</v>
      </c>
      <c r="F233" s="52" t="str">
        <f t="shared" si="52"/>
        <v>-</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0</v>
      </c>
      <c r="E236" s="51">
        <f t="shared" si="56"/>
        <v>0</v>
      </c>
      <c r="F236" s="52" t="str">
        <f t="shared" ref="F236:F239" si="57">IF(D236&lt;&gt;0,IF(E236/D236&gt;=100,"&gt;&gt;100",E236/D236*100),"-")</f>
        <v>-</v>
      </c>
    </row>
    <row r="237" spans="1:6" ht="12.75" customHeight="1" x14ac:dyDescent="0.2">
      <c r="A237" s="53" t="s">
        <v>515</v>
      </c>
      <c r="B237" s="85" t="s">
        <v>516</v>
      </c>
      <c r="C237" s="50" t="s">
        <v>515</v>
      </c>
      <c r="D237" s="242">
        <v>0</v>
      </c>
      <c r="E237" s="242">
        <v>0</v>
      </c>
      <c r="F237" s="52" t="str">
        <f t="shared" si="57"/>
        <v>-</v>
      </c>
    </row>
    <row r="238" spans="1:6" ht="12.75" customHeight="1" x14ac:dyDescent="0.2">
      <c r="A238" s="53" t="s">
        <v>517</v>
      </c>
      <c r="B238" s="85" t="s">
        <v>518</v>
      </c>
      <c r="C238" s="50" t="s">
        <v>517</v>
      </c>
      <c r="D238" s="242">
        <v>0</v>
      </c>
      <c r="E238" s="242">
        <v>0</v>
      </c>
      <c r="F238" s="52" t="str">
        <f t="shared" si="57"/>
        <v>-</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0</v>
      </c>
      <c r="E240" s="51">
        <f t="shared" si="58"/>
        <v>0</v>
      </c>
      <c r="F240" s="52" t="str">
        <f t="shared" ref="F240:F243" si="59">IF(D240&lt;&gt;0,IF(E240/D240&gt;=100,"&gt;&gt;100",E240/D240*100),"-")</f>
        <v>-</v>
      </c>
    </row>
    <row r="241" spans="1:6" ht="24" x14ac:dyDescent="0.2">
      <c r="A241" s="53">
        <v>3672</v>
      </c>
      <c r="B241" s="85" t="s">
        <v>523</v>
      </c>
      <c r="C241" s="50" t="s">
        <v>524</v>
      </c>
      <c r="D241" s="242">
        <v>0</v>
      </c>
      <c r="E241" s="242">
        <v>0</v>
      </c>
      <c r="F241" s="52" t="str">
        <f t="shared" si="59"/>
        <v>-</v>
      </c>
    </row>
    <row r="242" spans="1:6" ht="24" x14ac:dyDescent="0.2">
      <c r="A242" s="53">
        <v>3673</v>
      </c>
      <c r="B242" s="85" t="s">
        <v>525</v>
      </c>
      <c r="C242" s="50" t="s">
        <v>526</v>
      </c>
      <c r="D242" s="242">
        <v>0</v>
      </c>
      <c r="E242" s="242">
        <v>0</v>
      </c>
      <c r="F242" s="52" t="str">
        <f t="shared" si="59"/>
        <v>-</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31663.599999999999</v>
      </c>
      <c r="E252" s="51">
        <f t="shared" si="63"/>
        <v>40633.61</v>
      </c>
      <c r="F252" s="52">
        <f t="shared" ref="F252:F258" si="64">IF(D252&lt;&gt;0,IF(E252/D252&gt;=100,"&gt;&gt;100",E252/D252*100),"-")</f>
        <v>128.32909081721598</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31663.599999999999</v>
      </c>
      <c r="E259" s="51">
        <f t="shared" si="66"/>
        <v>40633.61</v>
      </c>
      <c r="F259" s="52">
        <f t="shared" ref="F259:F262" si="67">IF(D259&lt;&gt;0,IF(E259/D259&gt;=100,"&gt;&gt;100",E259/D259*100),"-")</f>
        <v>128.32909081721598</v>
      </c>
    </row>
    <row r="260" spans="1:6" ht="12.75" customHeight="1" x14ac:dyDescent="0.2">
      <c r="A260" s="53">
        <v>3721</v>
      </c>
      <c r="B260" s="85" t="s">
        <v>557</v>
      </c>
      <c r="C260" s="50" t="s">
        <v>558</v>
      </c>
      <c r="D260" s="242">
        <v>20177.72</v>
      </c>
      <c r="E260" s="242">
        <v>17751.03</v>
      </c>
      <c r="F260" s="52">
        <f t="shared" si="67"/>
        <v>87.973418205823052</v>
      </c>
    </row>
    <row r="261" spans="1:6" ht="12.75" customHeight="1" x14ac:dyDescent="0.2">
      <c r="A261" s="53">
        <v>3722</v>
      </c>
      <c r="B261" s="85" t="s">
        <v>559</v>
      </c>
      <c r="C261" s="50" t="s">
        <v>560</v>
      </c>
      <c r="D261" s="242">
        <v>11485.88</v>
      </c>
      <c r="E261" s="242">
        <v>22882.58</v>
      </c>
      <c r="F261" s="52">
        <f t="shared" si="67"/>
        <v>199.2235684161771</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142111.64000000001</v>
      </c>
      <c r="E263" s="51">
        <f t="shared" si="68"/>
        <v>109445.8</v>
      </c>
      <c r="F263" s="52">
        <f t="shared" ref="F263:F267" si="69">IF(D263&lt;&gt;0,IF(E263/D263&gt;=100,"&gt;&gt;100",E263/D263*100),"-")</f>
        <v>77.013958884719074</v>
      </c>
    </row>
    <row r="264" spans="1:6" ht="12.75" customHeight="1" x14ac:dyDescent="0.2">
      <c r="A264" s="53">
        <v>381</v>
      </c>
      <c r="B264" s="85" t="s">
        <v>565</v>
      </c>
      <c r="C264" s="50" t="s">
        <v>566</v>
      </c>
      <c r="D264" s="51">
        <f t="shared" ref="D264:E264" si="70">SUM(D265:D267)</f>
        <v>47204.43</v>
      </c>
      <c r="E264" s="51">
        <f t="shared" si="70"/>
        <v>74841.52</v>
      </c>
      <c r="F264" s="52">
        <f t="shared" si="69"/>
        <v>158.54766173429061</v>
      </c>
    </row>
    <row r="265" spans="1:6" ht="12.75" customHeight="1" x14ac:dyDescent="0.2">
      <c r="A265" s="53">
        <v>3811</v>
      </c>
      <c r="B265" s="85" t="s">
        <v>567</v>
      </c>
      <c r="C265" s="50" t="s">
        <v>568</v>
      </c>
      <c r="D265" s="242">
        <v>47018.95</v>
      </c>
      <c r="E265" s="242">
        <v>74841.52</v>
      </c>
      <c r="F265" s="52">
        <f t="shared" si="69"/>
        <v>159.17309935674874</v>
      </c>
    </row>
    <row r="266" spans="1:6" ht="12.75" customHeight="1" x14ac:dyDescent="0.2">
      <c r="A266" s="53">
        <v>3812</v>
      </c>
      <c r="B266" s="85" t="s">
        <v>569</v>
      </c>
      <c r="C266" s="50" t="s">
        <v>570</v>
      </c>
      <c r="D266" s="242">
        <v>185.48</v>
      </c>
      <c r="E266" s="242"/>
      <c r="F266" s="52">
        <f t="shared" si="69"/>
        <v>0</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575</v>
      </c>
      <c r="C269" s="50" t="s">
        <v>576</v>
      </c>
      <c r="D269" s="242">
        <v>0</v>
      </c>
      <c r="E269" s="242">
        <v>0</v>
      </c>
      <c r="F269" s="52" t="str">
        <f t="shared" si="72"/>
        <v>-</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94907.21</v>
      </c>
      <c r="E279" s="51">
        <f t="shared" si="75"/>
        <v>34604.28</v>
      </c>
      <c r="F279" s="52">
        <f t="shared" si="74"/>
        <v>36.46117086362564</v>
      </c>
    </row>
    <row r="280" spans="1:6" ht="24" x14ac:dyDescent="0.2">
      <c r="A280" s="53">
        <v>3861</v>
      </c>
      <c r="B280" s="85" t="s">
        <v>596</v>
      </c>
      <c r="C280" s="50" t="s">
        <v>597</v>
      </c>
      <c r="D280" s="242">
        <v>94907.21</v>
      </c>
      <c r="E280" s="242">
        <v>34604.28</v>
      </c>
      <c r="F280" s="52">
        <f t="shared" si="74"/>
        <v>36.46117086362564</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675063.21000000008</v>
      </c>
      <c r="E289" s="51">
        <f t="shared" si="79"/>
        <v>743967.83000000007</v>
      </c>
      <c r="F289" s="52">
        <f t="shared" si="76"/>
        <v>110.20713601027079</v>
      </c>
    </row>
    <row r="290" spans="1:6" ht="12.75" customHeight="1" x14ac:dyDescent="0.2">
      <c r="A290" s="53" t="s">
        <v>606</v>
      </c>
      <c r="B290" s="85" t="s">
        <v>617</v>
      </c>
      <c r="C290" s="50" t="s">
        <v>618</v>
      </c>
      <c r="D290" s="51">
        <f>IF(D6&gt;=D289,D6-D289,0)</f>
        <v>280985.77999999991</v>
      </c>
      <c r="E290" s="51">
        <f>IF(E6&gt;=E289,E6-E289,0)</f>
        <v>359810.27</v>
      </c>
      <c r="F290" s="52">
        <f t="shared" si="76"/>
        <v>128.05283954227153</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687535.19</v>
      </c>
      <c r="E292" s="242">
        <v>948082.91</v>
      </c>
      <c r="F292" s="52">
        <f t="shared" si="76"/>
        <v>137.89591046241577</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183919.02</v>
      </c>
      <c r="E294" s="242">
        <v>170338.03</v>
      </c>
      <c r="F294" s="52">
        <f t="shared" si="76"/>
        <v>92.615777313297997</v>
      </c>
    </row>
    <row r="295" spans="1:6" ht="24" x14ac:dyDescent="0.2">
      <c r="A295" s="53">
        <v>9661</v>
      </c>
      <c r="B295" s="85" t="s">
        <v>627</v>
      </c>
      <c r="C295" s="50" t="s">
        <v>628</v>
      </c>
      <c r="D295" s="242">
        <v>17.149999999999999</v>
      </c>
      <c r="E295" s="242">
        <v>17.149999999999999</v>
      </c>
      <c r="F295" s="52">
        <f t="shared" si="76"/>
        <v>100</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92" t="s">
        <v>631</v>
      </c>
      <c r="B297" s="393"/>
      <c r="C297" s="219"/>
      <c r="D297" s="58"/>
      <c r="E297" s="58"/>
      <c r="F297" s="59"/>
    </row>
    <row r="298" spans="1:6" ht="12.75" customHeight="1" x14ac:dyDescent="0.2">
      <c r="A298" s="53">
        <v>7</v>
      </c>
      <c r="B298" s="85" t="s">
        <v>632</v>
      </c>
      <c r="C298" s="50" t="s">
        <v>633</v>
      </c>
      <c r="D298" s="51">
        <f t="shared" ref="D298:E298" si="80">D299+D311+D344+D348</f>
        <v>26381.449999999997</v>
      </c>
      <c r="E298" s="51">
        <f t="shared" si="80"/>
        <v>272080.5</v>
      </c>
      <c r="F298" s="52">
        <f t="shared" ref="F298:F418" si="81">IF(D298&lt;&gt;0,IF(E298/D298&gt;=100,"&gt;&gt;100",E298/D298*100),"-")</f>
        <v>1031.3326219749106</v>
      </c>
    </row>
    <row r="299" spans="1:6" ht="12.75" customHeight="1" x14ac:dyDescent="0.2">
      <c r="A299" s="53">
        <v>71</v>
      </c>
      <c r="B299" s="85" t="s">
        <v>634</v>
      </c>
      <c r="C299" s="50" t="s">
        <v>635</v>
      </c>
      <c r="D299" s="51">
        <f t="shared" ref="D299:E299" si="82">D300+D304</f>
        <v>24142.28</v>
      </c>
      <c r="E299" s="51">
        <f t="shared" si="82"/>
        <v>69931.649999999994</v>
      </c>
      <c r="F299" s="52">
        <f t="shared" si="81"/>
        <v>289.6646464211334</v>
      </c>
    </row>
    <row r="300" spans="1:6" ht="24" x14ac:dyDescent="0.2">
      <c r="A300" s="53">
        <v>711</v>
      </c>
      <c r="B300" s="85" t="s">
        <v>636</v>
      </c>
      <c r="C300" s="50" t="s">
        <v>637</v>
      </c>
      <c r="D300" s="51">
        <f t="shared" ref="D300:E300" si="83">SUM(D301:D303)</f>
        <v>24142.28</v>
      </c>
      <c r="E300" s="51">
        <f t="shared" si="83"/>
        <v>69931.649999999994</v>
      </c>
      <c r="F300" s="52">
        <f t="shared" si="81"/>
        <v>289.6646464211334</v>
      </c>
    </row>
    <row r="301" spans="1:6" ht="12.75" customHeight="1" x14ac:dyDescent="0.2">
      <c r="A301" s="53">
        <v>7111</v>
      </c>
      <c r="B301" s="85" t="s">
        <v>638</v>
      </c>
      <c r="C301" s="50" t="s">
        <v>639</v>
      </c>
      <c r="D301" s="242">
        <v>24142.28</v>
      </c>
      <c r="E301" s="242">
        <v>69931.649999999994</v>
      </c>
      <c r="F301" s="52">
        <f t="shared" si="81"/>
        <v>289.6646464211334</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2239.17</v>
      </c>
      <c r="E311" s="51">
        <f t="shared" si="85"/>
        <v>202148.85</v>
      </c>
      <c r="F311" s="52">
        <f t="shared" si="81"/>
        <v>9027.8473720173097</v>
      </c>
    </row>
    <row r="312" spans="1:6" ht="12.75" customHeight="1" x14ac:dyDescent="0.2">
      <c r="A312" s="53">
        <v>721</v>
      </c>
      <c r="B312" s="85" t="s">
        <v>660</v>
      </c>
      <c r="C312" s="50" t="s">
        <v>661</v>
      </c>
      <c r="D312" s="51">
        <f t="shared" ref="D312:E312" si="86">SUM(D313:D316)</f>
        <v>2239.17</v>
      </c>
      <c r="E312" s="51">
        <f t="shared" si="86"/>
        <v>201648.85</v>
      </c>
      <c r="F312" s="52">
        <f t="shared" si="81"/>
        <v>9005.5176694936072</v>
      </c>
    </row>
    <row r="313" spans="1:6" ht="12.75" customHeight="1" x14ac:dyDescent="0.2">
      <c r="A313" s="53">
        <v>7211</v>
      </c>
      <c r="B313" s="85" t="s">
        <v>662</v>
      </c>
      <c r="C313" s="50" t="s">
        <v>663</v>
      </c>
      <c r="D313" s="242">
        <v>168.69</v>
      </c>
      <c r="E313" s="242">
        <v>131.22999999999999</v>
      </c>
      <c r="F313" s="52">
        <f t="shared" si="81"/>
        <v>77.793585867567728</v>
      </c>
    </row>
    <row r="314" spans="1:6" ht="12.75" customHeight="1" x14ac:dyDescent="0.2">
      <c r="A314" s="53">
        <v>7212</v>
      </c>
      <c r="B314" s="85" t="s">
        <v>664</v>
      </c>
      <c r="C314" s="50" t="s">
        <v>665</v>
      </c>
      <c r="D314" s="242"/>
      <c r="E314" s="242">
        <v>201000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2070.48</v>
      </c>
      <c r="E316" s="242">
        <v>517.62</v>
      </c>
      <c r="F316" s="52">
        <f t="shared" si="81"/>
        <v>25</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0</v>
      </c>
      <c r="E326" s="51">
        <f t="shared" si="88"/>
        <v>500</v>
      </c>
      <c r="F326" s="52" t="str">
        <f t="shared" si="81"/>
        <v>-</v>
      </c>
    </row>
    <row r="327" spans="1:6" ht="12.75" customHeight="1" x14ac:dyDescent="0.2">
      <c r="A327" s="53">
        <v>7231</v>
      </c>
      <c r="B327" s="85" t="s">
        <v>690</v>
      </c>
      <c r="C327" s="50" t="s">
        <v>691</v>
      </c>
      <c r="D327" s="242"/>
      <c r="E327" s="242">
        <v>500</v>
      </c>
      <c r="F327" s="52" t="str">
        <f t="shared" si="81"/>
        <v>-</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230417.65999999997</v>
      </c>
      <c r="E350" s="51">
        <f t="shared" si="95"/>
        <v>605826.09</v>
      </c>
      <c r="F350" s="52">
        <f t="shared" si="81"/>
        <v>262.92519852861977</v>
      </c>
    </row>
    <row r="351" spans="1:6" ht="12.75" customHeight="1" x14ac:dyDescent="0.2">
      <c r="A351" s="53">
        <v>41</v>
      </c>
      <c r="B351" s="85" t="s">
        <v>738</v>
      </c>
      <c r="C351" s="50" t="s">
        <v>739</v>
      </c>
      <c r="D351" s="51">
        <f t="shared" ref="D351:E351" si="96">D352+D356</f>
        <v>0</v>
      </c>
      <c r="E351" s="51">
        <f t="shared" si="96"/>
        <v>0</v>
      </c>
      <c r="F351" s="52" t="str">
        <f t="shared" si="81"/>
        <v>-</v>
      </c>
    </row>
    <row r="352" spans="1:6" ht="12.75" customHeight="1" x14ac:dyDescent="0.2">
      <c r="A352" s="53">
        <v>411</v>
      </c>
      <c r="B352" s="85" t="s">
        <v>740</v>
      </c>
      <c r="C352" s="50" t="s">
        <v>741</v>
      </c>
      <c r="D352" s="51">
        <f t="shared" ref="D352:E352" si="97">SUM(D353:D355)</f>
        <v>0</v>
      </c>
      <c r="E352" s="51">
        <f t="shared" si="97"/>
        <v>0</v>
      </c>
      <c r="F352" s="52" t="str">
        <f t="shared" si="81"/>
        <v>-</v>
      </c>
    </row>
    <row r="353" spans="1:6" ht="12.75" customHeight="1" x14ac:dyDescent="0.2">
      <c r="A353" s="53">
        <v>4111</v>
      </c>
      <c r="B353" s="85" t="s">
        <v>638</v>
      </c>
      <c r="C353" s="50" t="s">
        <v>742</v>
      </c>
      <c r="D353" s="242">
        <v>0</v>
      </c>
      <c r="E353" s="242">
        <v>0</v>
      </c>
      <c r="F353" s="52" t="str">
        <f t="shared" si="81"/>
        <v>-</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227929.11</v>
      </c>
      <c r="E363" s="51">
        <f t="shared" si="99"/>
        <v>605826.09</v>
      </c>
      <c r="F363" s="52">
        <f t="shared" si="81"/>
        <v>265.79583889043397</v>
      </c>
    </row>
    <row r="364" spans="1:6" ht="12.75" customHeight="1" x14ac:dyDescent="0.2">
      <c r="A364" s="53">
        <v>421</v>
      </c>
      <c r="B364" s="85" t="s">
        <v>756</v>
      </c>
      <c r="C364" s="50" t="s">
        <v>757</v>
      </c>
      <c r="D364" s="51">
        <f t="shared" ref="D364:E364" si="100">SUM(D365:D368)</f>
        <v>219269.47999999998</v>
      </c>
      <c r="E364" s="51">
        <f t="shared" si="100"/>
        <v>507798.17</v>
      </c>
      <c r="F364" s="52">
        <f t="shared" si="81"/>
        <v>231.58634297851211</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c r="E366" s="242">
        <v>7000</v>
      </c>
      <c r="F366" s="52" t="str">
        <f t="shared" si="81"/>
        <v>-</v>
      </c>
    </row>
    <row r="367" spans="1:6" ht="12.75" customHeight="1" x14ac:dyDescent="0.2">
      <c r="A367" s="53">
        <v>4213</v>
      </c>
      <c r="B367" s="85" t="s">
        <v>666</v>
      </c>
      <c r="C367" s="50" t="s">
        <v>760</v>
      </c>
      <c r="D367" s="242">
        <v>103956.8</v>
      </c>
      <c r="E367" s="242">
        <v>86025</v>
      </c>
      <c r="F367" s="52">
        <f t="shared" si="81"/>
        <v>82.75071952965078</v>
      </c>
    </row>
    <row r="368" spans="1:6" ht="12.75" customHeight="1" x14ac:dyDescent="0.2">
      <c r="A368" s="53">
        <v>4214</v>
      </c>
      <c r="B368" s="85" t="s">
        <v>668</v>
      </c>
      <c r="C368" s="50" t="s">
        <v>761</v>
      </c>
      <c r="D368" s="242">
        <v>115312.68</v>
      </c>
      <c r="E368" s="242">
        <v>414773.17</v>
      </c>
      <c r="F368" s="52">
        <f t="shared" si="81"/>
        <v>359.69432849882594</v>
      </c>
    </row>
    <row r="369" spans="1:6" ht="12.75" customHeight="1" x14ac:dyDescent="0.2">
      <c r="A369" s="53">
        <v>422</v>
      </c>
      <c r="B369" s="85" t="s">
        <v>762</v>
      </c>
      <c r="C369" s="50" t="s">
        <v>763</v>
      </c>
      <c r="D369" s="51">
        <f t="shared" ref="D369:E369" si="101">SUM(D370:D377)</f>
        <v>8659.6299999999992</v>
      </c>
      <c r="E369" s="51">
        <f t="shared" si="101"/>
        <v>96778.02</v>
      </c>
      <c r="F369" s="52">
        <f t="shared" si="81"/>
        <v>1117.5768479715648</v>
      </c>
    </row>
    <row r="370" spans="1:6" ht="12.75" customHeight="1" x14ac:dyDescent="0.2">
      <c r="A370" s="53">
        <v>4221</v>
      </c>
      <c r="B370" s="85" t="s">
        <v>672</v>
      </c>
      <c r="C370" s="50" t="s">
        <v>764</v>
      </c>
      <c r="D370" s="242"/>
      <c r="E370" s="242">
        <v>2046.25</v>
      </c>
      <c r="F370" s="52" t="str">
        <f t="shared" si="81"/>
        <v>-</v>
      </c>
    </row>
    <row r="371" spans="1:6" ht="12.75" customHeight="1" x14ac:dyDescent="0.2">
      <c r="A371" s="53">
        <v>4222</v>
      </c>
      <c r="B371" s="85" t="s">
        <v>765</v>
      </c>
      <c r="C371" s="50" t="s">
        <v>766</v>
      </c>
      <c r="D371" s="242">
        <v>0</v>
      </c>
      <c r="E371" s="242">
        <v>0</v>
      </c>
      <c r="F371" s="52" t="str">
        <f t="shared" si="81"/>
        <v>-</v>
      </c>
    </row>
    <row r="372" spans="1:6" ht="12.75" customHeight="1" x14ac:dyDescent="0.2">
      <c r="A372" s="53">
        <v>4223</v>
      </c>
      <c r="B372" s="85" t="s">
        <v>676</v>
      </c>
      <c r="C372" s="50" t="s">
        <v>767</v>
      </c>
      <c r="D372" s="242">
        <v>0</v>
      </c>
      <c r="E372" s="242">
        <v>0</v>
      </c>
      <c r="F372" s="52" t="str">
        <f t="shared" si="81"/>
        <v>-</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c r="E375" s="242">
        <v>0</v>
      </c>
      <c r="F375" s="52" t="str">
        <f t="shared" si="81"/>
        <v>-</v>
      </c>
    </row>
    <row r="376" spans="1:6" ht="12.75" customHeight="1" x14ac:dyDescent="0.2">
      <c r="A376" s="53">
        <v>4227</v>
      </c>
      <c r="B376" s="232" t="s">
        <v>684</v>
      </c>
      <c r="C376" s="50" t="s">
        <v>771</v>
      </c>
      <c r="D376" s="242">
        <v>8659.6299999999992</v>
      </c>
      <c r="E376" s="242">
        <v>94731.77</v>
      </c>
      <c r="F376" s="52">
        <f t="shared" si="81"/>
        <v>1093.9470854990341</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0</v>
      </c>
      <c r="E378" s="51">
        <f t="shared" si="102"/>
        <v>137.9</v>
      </c>
      <c r="F378" s="52" t="str">
        <f t="shared" si="81"/>
        <v>-</v>
      </c>
    </row>
    <row r="379" spans="1:6" ht="12.75" customHeight="1" x14ac:dyDescent="0.2">
      <c r="A379" s="53">
        <v>4231</v>
      </c>
      <c r="B379" s="85" t="s">
        <v>690</v>
      </c>
      <c r="C379" s="50" t="s">
        <v>775</v>
      </c>
      <c r="D379" s="242"/>
      <c r="E379" s="242">
        <v>137.9</v>
      </c>
      <c r="F379" s="52" t="str">
        <f t="shared" si="81"/>
        <v>-</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0</v>
      </c>
      <c r="E383" s="51">
        <f t="shared" si="103"/>
        <v>0</v>
      </c>
      <c r="F383" s="52" t="str">
        <f t="shared" si="81"/>
        <v>-</v>
      </c>
    </row>
    <row r="384" spans="1:6" ht="12.75" customHeight="1" x14ac:dyDescent="0.2">
      <c r="A384" s="53">
        <v>4241</v>
      </c>
      <c r="B384" s="85" t="s">
        <v>781</v>
      </c>
      <c r="C384" s="50" t="s">
        <v>782</v>
      </c>
      <c r="D384" s="242">
        <v>0</v>
      </c>
      <c r="E384" s="242">
        <v>0</v>
      </c>
      <c r="F384" s="52" t="str">
        <f t="shared" si="81"/>
        <v>-</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237</v>
      </c>
      <c r="F388" s="52" t="str">
        <f t="shared" si="81"/>
        <v>-</v>
      </c>
    </row>
    <row r="389" spans="1:6" ht="12.75" customHeight="1" x14ac:dyDescent="0.2">
      <c r="A389" s="53">
        <v>4251</v>
      </c>
      <c r="B389" s="85" t="s">
        <v>788</v>
      </c>
      <c r="C389" s="50" t="s">
        <v>789</v>
      </c>
      <c r="D389" s="242"/>
      <c r="E389" s="242">
        <v>237</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0</v>
      </c>
      <c r="E391" s="51">
        <f t="shared" si="105"/>
        <v>875</v>
      </c>
      <c r="F391" s="52" t="str">
        <f t="shared" si="81"/>
        <v>-</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0</v>
      </c>
      <c r="E393" s="242">
        <v>0</v>
      </c>
      <c r="F393" s="52" t="str">
        <f t="shared" si="81"/>
        <v>-</v>
      </c>
    </row>
    <row r="394" spans="1:6" ht="12.75" customHeight="1" x14ac:dyDescent="0.2">
      <c r="A394" s="53">
        <v>4263</v>
      </c>
      <c r="B394" s="85" t="s">
        <v>720</v>
      </c>
      <c r="C394" s="50" t="s">
        <v>795</v>
      </c>
      <c r="D394" s="242"/>
      <c r="E394" s="242">
        <v>875</v>
      </c>
      <c r="F394" s="52" t="str">
        <f t="shared" si="81"/>
        <v>-</v>
      </c>
    </row>
    <row r="395" spans="1:6" ht="12.75" customHeight="1" x14ac:dyDescent="0.2">
      <c r="A395" s="53">
        <v>4264</v>
      </c>
      <c r="B395" s="85" t="s">
        <v>722</v>
      </c>
      <c r="C395" s="50" t="s">
        <v>796</v>
      </c>
      <c r="D395" s="242">
        <v>0</v>
      </c>
      <c r="E395" s="242">
        <v>0</v>
      </c>
      <c r="F395" s="52" t="str">
        <f t="shared" si="81"/>
        <v>-</v>
      </c>
    </row>
    <row r="396" spans="1:6" ht="24" x14ac:dyDescent="0.2">
      <c r="A396" s="53">
        <v>43</v>
      </c>
      <c r="B396" s="85" t="s">
        <v>797</v>
      </c>
      <c r="C396" s="50" t="s">
        <v>798</v>
      </c>
      <c r="D396" s="51">
        <f t="shared" ref="D396:E396" si="106">D397</f>
        <v>0</v>
      </c>
      <c r="E396" s="51">
        <f t="shared" si="106"/>
        <v>0</v>
      </c>
      <c r="F396" s="52" t="str">
        <f t="shared" si="81"/>
        <v>-</v>
      </c>
    </row>
    <row r="397" spans="1:6" ht="12.75" customHeight="1" x14ac:dyDescent="0.2">
      <c r="A397" s="53">
        <v>431</v>
      </c>
      <c r="B397" s="85" t="s">
        <v>799</v>
      </c>
      <c r="C397" s="50" t="s">
        <v>800</v>
      </c>
      <c r="D397" s="51">
        <f t="shared" ref="D397:E397" si="107">SUM(D398:D399)</f>
        <v>0</v>
      </c>
      <c r="E397" s="51">
        <f t="shared" si="107"/>
        <v>0</v>
      </c>
      <c r="F397" s="52" t="str">
        <f t="shared" si="81"/>
        <v>-</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v>0</v>
      </c>
      <c r="E399" s="242">
        <v>0</v>
      </c>
      <c r="F399" s="52" t="str">
        <f t="shared" si="81"/>
        <v>-</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2488.5500000000002</v>
      </c>
      <c r="E402" s="51">
        <f t="shared" si="109"/>
        <v>0</v>
      </c>
      <c r="F402" s="52">
        <f t="shared" si="81"/>
        <v>0</v>
      </c>
    </row>
    <row r="403" spans="1:6" ht="12.75" customHeight="1" x14ac:dyDescent="0.2">
      <c r="A403" s="53">
        <v>451</v>
      </c>
      <c r="B403" s="85" t="s">
        <v>809</v>
      </c>
      <c r="C403" s="50" t="s">
        <v>810</v>
      </c>
      <c r="D403" s="242">
        <v>0</v>
      </c>
      <c r="E403" s="242">
        <v>0</v>
      </c>
      <c r="F403" s="52" t="str">
        <f t="shared" si="81"/>
        <v>-</v>
      </c>
    </row>
    <row r="404" spans="1:6" ht="12.75" customHeight="1" x14ac:dyDescent="0.2">
      <c r="A404" s="53">
        <v>452</v>
      </c>
      <c r="B404" s="85" t="s">
        <v>811</v>
      </c>
      <c r="C404" s="50" t="s">
        <v>812</v>
      </c>
      <c r="D404" s="242">
        <v>0</v>
      </c>
      <c r="E404" s="242">
        <v>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v>2488.5500000000002</v>
      </c>
      <c r="E406" s="242"/>
      <c r="F406" s="52">
        <f t="shared" si="81"/>
        <v>0</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204036.20999999996</v>
      </c>
      <c r="E408" s="51">
        <f t="shared" si="111"/>
        <v>333745.58999999997</v>
      </c>
      <c r="F408" s="52">
        <f t="shared" si="81"/>
        <v>163.57174542695142</v>
      </c>
    </row>
    <row r="409" spans="1:6" ht="12.75" customHeight="1" x14ac:dyDescent="0.2">
      <c r="A409" s="53">
        <v>92212</v>
      </c>
      <c r="B409" s="85" t="s">
        <v>821</v>
      </c>
      <c r="C409" s="50" t="s">
        <v>822</v>
      </c>
      <c r="D409" s="242">
        <v>0</v>
      </c>
      <c r="E409" s="242">
        <v>0</v>
      </c>
      <c r="F409" s="52" t="str">
        <f t="shared" si="81"/>
        <v>-</v>
      </c>
    </row>
    <row r="410" spans="1:6" ht="12.75" customHeight="1" x14ac:dyDescent="0.2">
      <c r="A410" s="53">
        <v>92222</v>
      </c>
      <c r="B410" s="85" t="s">
        <v>823</v>
      </c>
      <c r="C410" s="50" t="s">
        <v>824</v>
      </c>
      <c r="D410" s="242">
        <v>886066.99</v>
      </c>
      <c r="E410" s="242">
        <v>1090103.2</v>
      </c>
      <c r="F410" s="52">
        <f t="shared" si="81"/>
        <v>123.02717653436113</v>
      </c>
    </row>
    <row r="411" spans="1:6" ht="12.75" customHeight="1" x14ac:dyDescent="0.2">
      <c r="A411" s="53">
        <v>97</v>
      </c>
      <c r="B411" s="85" t="s">
        <v>825</v>
      </c>
      <c r="C411" s="50" t="s">
        <v>826</v>
      </c>
      <c r="D411" s="242">
        <v>1091.03</v>
      </c>
      <c r="E411" s="242">
        <v>10914.01</v>
      </c>
      <c r="F411" s="52">
        <f t="shared" si="81"/>
        <v>1000.340045644941</v>
      </c>
    </row>
    <row r="412" spans="1:6" ht="12.75" customHeight="1" x14ac:dyDescent="0.2">
      <c r="A412" s="53" t="s">
        <v>606</v>
      </c>
      <c r="B412" s="85" t="s">
        <v>827</v>
      </c>
      <c r="C412" s="50" t="s">
        <v>828</v>
      </c>
      <c r="D412" s="51">
        <f>D6+D298</f>
        <v>982430.44</v>
      </c>
      <c r="E412" s="51">
        <f>E6+E298</f>
        <v>1375858.6</v>
      </c>
      <c r="F412" s="52">
        <f t="shared" si="81"/>
        <v>140.04641387129658</v>
      </c>
    </row>
    <row r="413" spans="1:6" ht="12.75" customHeight="1" x14ac:dyDescent="0.2">
      <c r="A413" s="53" t="s">
        <v>606</v>
      </c>
      <c r="B413" s="85" t="s">
        <v>829</v>
      </c>
      <c r="C413" s="50" t="s">
        <v>830</v>
      </c>
      <c r="D413" s="51">
        <f t="shared" ref="D413:E413" si="112">D289+D350</f>
        <v>905480.87000000011</v>
      </c>
      <c r="E413" s="51">
        <f t="shared" si="112"/>
        <v>1349793.92</v>
      </c>
      <c r="F413" s="52">
        <f t="shared" si="81"/>
        <v>149.0692917675886</v>
      </c>
    </row>
    <row r="414" spans="1:6" ht="12.75" customHeight="1" x14ac:dyDescent="0.2">
      <c r="A414" s="53" t="s">
        <v>606</v>
      </c>
      <c r="B414" s="85" t="s">
        <v>831</v>
      </c>
      <c r="C414" s="50" t="s">
        <v>832</v>
      </c>
      <c r="D414" s="51">
        <f t="shared" ref="D414:E414" si="113">IF(D412&gt;=D413,D412-D413,0)</f>
        <v>76949.569999999832</v>
      </c>
      <c r="E414" s="51">
        <f t="shared" si="113"/>
        <v>26064.680000000168</v>
      </c>
      <c r="F414" s="52">
        <f t="shared" si="81"/>
        <v>33.872418000516738</v>
      </c>
    </row>
    <row r="415" spans="1:6" ht="12.75" customHeight="1" x14ac:dyDescent="0.2">
      <c r="A415" s="53" t="s">
        <v>606</v>
      </c>
      <c r="B415" s="85" t="s">
        <v>833</v>
      </c>
      <c r="C415" s="50" t="s">
        <v>834</v>
      </c>
      <c r="D415" s="51">
        <f t="shared" ref="D415:E415" si="114">IF(D413&gt;=D412,D413-D412,0)</f>
        <v>0</v>
      </c>
      <c r="E415" s="51">
        <f t="shared" si="114"/>
        <v>0</v>
      </c>
      <c r="F415" s="52" t="str">
        <f t="shared" si="81"/>
        <v>-</v>
      </c>
    </row>
    <row r="416" spans="1:6" ht="12.75" customHeight="1" x14ac:dyDescent="0.2">
      <c r="A416" s="60" t="s">
        <v>835</v>
      </c>
      <c r="B416" s="232" t="s">
        <v>836</v>
      </c>
      <c r="C416" s="61" t="s">
        <v>837</v>
      </c>
      <c r="D416" s="51">
        <f t="shared" ref="D416:E416" si="115">IF(D292-D293+D409-D410&gt;=0,D292-D293+D409-D410,0)</f>
        <v>0</v>
      </c>
      <c r="E416" s="51">
        <f t="shared" si="115"/>
        <v>0</v>
      </c>
      <c r="F416" s="52" t="str">
        <f t="shared" si="81"/>
        <v>-</v>
      </c>
    </row>
    <row r="417" spans="1:6" ht="12.75" customHeight="1" x14ac:dyDescent="0.2">
      <c r="A417" s="60" t="s">
        <v>835</v>
      </c>
      <c r="B417" s="85" t="s">
        <v>838</v>
      </c>
      <c r="C417" s="61" t="s">
        <v>839</v>
      </c>
      <c r="D417" s="51">
        <f t="shared" ref="D417:E417" si="116">IF(D293-D292+D410-D409&gt;=0,D293-D292+D410-D409,0)</f>
        <v>198531.80000000005</v>
      </c>
      <c r="E417" s="51">
        <f t="shared" si="116"/>
        <v>142020.28999999992</v>
      </c>
      <c r="F417" s="52">
        <f t="shared" si="81"/>
        <v>71.53528553108363</v>
      </c>
    </row>
    <row r="418" spans="1:6" ht="12.75" customHeight="1" x14ac:dyDescent="0.2">
      <c r="A418" s="55" t="s">
        <v>840</v>
      </c>
      <c r="B418" s="233" t="s">
        <v>841</v>
      </c>
      <c r="C418" s="56" t="s">
        <v>842</v>
      </c>
      <c r="D418" s="62">
        <f t="shared" ref="D418:E418" si="117">D294+D411</f>
        <v>185010.05</v>
      </c>
      <c r="E418" s="62">
        <f t="shared" si="117"/>
        <v>181252.04</v>
      </c>
      <c r="F418" s="57">
        <f t="shared" si="81"/>
        <v>97.968753589332053</v>
      </c>
    </row>
    <row r="419" spans="1:6" s="75" customFormat="1" ht="20.100000000000001" customHeight="1" x14ac:dyDescent="0.2">
      <c r="A419" s="392" t="s">
        <v>843</v>
      </c>
      <c r="B419" s="393"/>
      <c r="C419" s="219"/>
      <c r="D419" s="58"/>
      <c r="E419" s="58"/>
      <c r="F419" s="59"/>
    </row>
    <row r="420" spans="1:6" ht="12.75" customHeight="1" x14ac:dyDescent="0.2">
      <c r="A420" s="53">
        <v>8</v>
      </c>
      <c r="B420" s="85" t="s">
        <v>844</v>
      </c>
      <c r="C420" s="50" t="s">
        <v>845</v>
      </c>
      <c r="D420" s="51">
        <f t="shared" ref="D420:E420" si="118">D421+D459+D472+D484+D515</f>
        <v>0</v>
      </c>
      <c r="E420" s="51">
        <f t="shared" si="118"/>
        <v>134813.88</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134813.88</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134813.88</v>
      </c>
      <c r="F490" s="52" t="str">
        <f t="shared" si="119"/>
        <v>-</v>
      </c>
    </row>
    <row r="491" spans="1:6" ht="12.75" customHeight="1" x14ac:dyDescent="0.2">
      <c r="A491" s="53">
        <v>8422</v>
      </c>
      <c r="B491" s="85" t="s">
        <v>986</v>
      </c>
      <c r="C491" s="50" t="s">
        <v>987</v>
      </c>
      <c r="D491" s="242"/>
      <c r="E491" s="242">
        <v>134813.88</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52764.08</v>
      </c>
      <c r="E528" s="51">
        <f t="shared" si="148"/>
        <v>4936.5</v>
      </c>
      <c r="F528" s="52">
        <f t="shared" si="119"/>
        <v>9.3557965949562654</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0</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0</v>
      </c>
      <c r="F585" s="52" t="str">
        <f t="shared" si="119"/>
        <v>-</v>
      </c>
    </row>
    <row r="586" spans="1:6" ht="12.75" customHeight="1" x14ac:dyDescent="0.2">
      <c r="A586" s="53">
        <v>5321</v>
      </c>
      <c r="B586" s="85" t="s">
        <v>1168</v>
      </c>
      <c r="C586" s="50" t="s">
        <v>1169</v>
      </c>
      <c r="D586" s="242">
        <v>0</v>
      </c>
      <c r="E586" s="242">
        <v>0</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52764.08</v>
      </c>
      <c r="E593" s="51">
        <f t="shared" si="167"/>
        <v>4936.5</v>
      </c>
      <c r="F593" s="52">
        <f t="shared" si="119"/>
        <v>9.3557965949562654</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52764.08</v>
      </c>
      <c r="E605" s="51">
        <f t="shared" si="171"/>
        <v>4936.5</v>
      </c>
      <c r="F605" s="52">
        <f t="shared" si="119"/>
        <v>9.3557965949562654</v>
      </c>
    </row>
    <row r="606" spans="1:6" ht="24" x14ac:dyDescent="0.2">
      <c r="A606" s="53">
        <v>5443</v>
      </c>
      <c r="B606" s="85" t="s">
        <v>1207</v>
      </c>
      <c r="C606" s="50" t="s">
        <v>1208</v>
      </c>
      <c r="D606" s="242">
        <v>0</v>
      </c>
      <c r="E606" s="242">
        <v>0</v>
      </c>
      <c r="F606" s="52" t="str">
        <f t="shared" si="119"/>
        <v>-</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52764.08</v>
      </c>
      <c r="E608" s="242">
        <v>4936.5</v>
      </c>
      <c r="F608" s="52">
        <f t="shared" si="119"/>
        <v>9.3557965949562654</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0</v>
      </c>
      <c r="E617" s="51">
        <f t="shared" si="173"/>
        <v>0</v>
      </c>
      <c r="F617" s="52" t="str">
        <f t="shared" si="119"/>
        <v>-</v>
      </c>
    </row>
    <row r="618" spans="1:6" ht="12.75" customHeight="1" x14ac:dyDescent="0.2">
      <c r="A618" s="53">
        <v>5471</v>
      </c>
      <c r="B618" s="85" t="s">
        <v>1231</v>
      </c>
      <c r="C618" s="50" t="s">
        <v>1232</v>
      </c>
      <c r="D618" s="242">
        <v>0</v>
      </c>
      <c r="E618" s="242">
        <v>0</v>
      </c>
      <c r="F618" s="52" t="str">
        <f t="shared" si="119"/>
        <v>-</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129877.38</v>
      </c>
      <c r="F635" s="52" t="str">
        <f t="shared" si="119"/>
        <v>-</v>
      </c>
    </row>
    <row r="636" spans="1:6" ht="12.75" customHeight="1" x14ac:dyDescent="0.2">
      <c r="A636" s="53" t="s">
        <v>606</v>
      </c>
      <c r="B636" s="85" t="s">
        <v>1267</v>
      </c>
      <c r="C636" s="50" t="s">
        <v>1268</v>
      </c>
      <c r="D636" s="51">
        <f t="shared" ref="D636:E636" si="179">IF(D528-D420&gt;=0,D528-D420,0)</f>
        <v>52764.08</v>
      </c>
      <c r="E636" s="51">
        <f t="shared" si="179"/>
        <v>0</v>
      </c>
      <c r="F636" s="52">
        <f t="shared" si="119"/>
        <v>0</v>
      </c>
    </row>
    <row r="637" spans="1:6" ht="12.75" customHeight="1" x14ac:dyDescent="0.2">
      <c r="A637" s="53">
        <v>92213</v>
      </c>
      <c r="B637" s="85" t="s">
        <v>1269</v>
      </c>
      <c r="C637" s="50" t="s">
        <v>1270</v>
      </c>
      <c r="D637" s="242">
        <v>47286.8</v>
      </c>
      <c r="E637" s="242">
        <v>0</v>
      </c>
      <c r="F637" s="52">
        <f t="shared" si="119"/>
        <v>0</v>
      </c>
    </row>
    <row r="638" spans="1:6" ht="12.75" customHeight="1" x14ac:dyDescent="0.2">
      <c r="A638" s="53">
        <v>92223</v>
      </c>
      <c r="B638" s="85" t="s">
        <v>1271</v>
      </c>
      <c r="C638" s="50" t="s">
        <v>1272</v>
      </c>
      <c r="D638" s="242">
        <v>0</v>
      </c>
      <c r="E638" s="242">
        <v>5477.28</v>
      </c>
      <c r="F638" s="52" t="str">
        <f t="shared" si="119"/>
        <v>-</v>
      </c>
    </row>
    <row r="639" spans="1:6" ht="12.75" customHeight="1" x14ac:dyDescent="0.2">
      <c r="A639" s="53" t="s">
        <v>606</v>
      </c>
      <c r="B639" s="85" t="s">
        <v>1273</v>
      </c>
      <c r="C639" s="50" t="s">
        <v>1274</v>
      </c>
      <c r="D639" s="51">
        <f t="shared" ref="D639:E639" si="180">D412+D420</f>
        <v>982430.44</v>
      </c>
      <c r="E639" s="51">
        <f t="shared" si="180"/>
        <v>1510672.48</v>
      </c>
      <c r="F639" s="52">
        <f t="shared" si="119"/>
        <v>153.76889991315824</v>
      </c>
    </row>
    <row r="640" spans="1:6" ht="12.75" customHeight="1" x14ac:dyDescent="0.2">
      <c r="A640" s="53" t="s">
        <v>606</v>
      </c>
      <c r="B640" s="85" t="s">
        <v>1275</v>
      </c>
      <c r="C640" s="50" t="s">
        <v>1276</v>
      </c>
      <c r="D640" s="51">
        <f t="shared" ref="D640:E640" si="181">D413+D528</f>
        <v>958244.95000000007</v>
      </c>
      <c r="E640" s="51">
        <f t="shared" si="181"/>
        <v>1354730.42</v>
      </c>
      <c r="F640" s="52">
        <f t="shared" si="119"/>
        <v>141.37621283576811</v>
      </c>
    </row>
    <row r="641" spans="1:6" ht="12.75" customHeight="1" x14ac:dyDescent="0.2">
      <c r="A641" s="53" t="s">
        <v>606</v>
      </c>
      <c r="B641" s="85" t="s">
        <v>1277</v>
      </c>
      <c r="C641" s="50" t="s">
        <v>1278</v>
      </c>
      <c r="D641" s="51">
        <f t="shared" ref="D641:E641" si="182">IF(D639&gt;=D640,D639-D640,0)</f>
        <v>24185.489999999874</v>
      </c>
      <c r="E641" s="51">
        <f t="shared" si="182"/>
        <v>155942.06000000006</v>
      </c>
      <c r="F641" s="52">
        <f t="shared" si="119"/>
        <v>644.77527641573886</v>
      </c>
    </row>
    <row r="642" spans="1:6" ht="12.75" customHeight="1" x14ac:dyDescent="0.2">
      <c r="A642" s="53" t="s">
        <v>606</v>
      </c>
      <c r="B642" s="85" t="s">
        <v>1279</v>
      </c>
      <c r="C642" s="50" t="s">
        <v>1280</v>
      </c>
      <c r="D642" s="51">
        <f t="shared" ref="D642:E642" si="183">IF(D640&gt;=D639,D640-D639,0)</f>
        <v>0</v>
      </c>
      <c r="E642" s="51">
        <f t="shared" si="183"/>
        <v>0</v>
      </c>
      <c r="F642" s="52" t="str">
        <f t="shared" si="119"/>
        <v>-</v>
      </c>
    </row>
    <row r="643" spans="1:6" ht="24" x14ac:dyDescent="0.2">
      <c r="A643" s="60" t="s">
        <v>1281</v>
      </c>
      <c r="B643" s="85" t="s">
        <v>1282</v>
      </c>
      <c r="C643" s="61" t="s">
        <v>1281</v>
      </c>
      <c r="D643" s="51">
        <f t="shared" ref="D643:E643" si="184">IF(D416-D417+D637-D638&gt;=0,D416-D417+D637-D638,0)</f>
        <v>0</v>
      </c>
      <c r="E643" s="51">
        <f t="shared" si="184"/>
        <v>0</v>
      </c>
      <c r="F643" s="52" t="str">
        <f t="shared" si="119"/>
        <v>-</v>
      </c>
    </row>
    <row r="644" spans="1:6" ht="24" x14ac:dyDescent="0.2">
      <c r="A644" s="60" t="s">
        <v>1283</v>
      </c>
      <c r="B644" s="85" t="s">
        <v>1284</v>
      </c>
      <c r="C644" s="61" t="s">
        <v>1283</v>
      </c>
      <c r="D644" s="51">
        <f t="shared" ref="D644:E644" si="185">IF(D417-D416+D638-D637&gt;=0,D417-D416+D638-D637,0)</f>
        <v>151245.00000000006</v>
      </c>
      <c r="E644" s="51">
        <f t="shared" si="185"/>
        <v>147497.56999999992</v>
      </c>
      <c r="F644" s="52">
        <f t="shared" si="119"/>
        <v>97.522278422427107</v>
      </c>
    </row>
    <row r="645" spans="1:6" ht="24" x14ac:dyDescent="0.2">
      <c r="A645" s="53" t="s">
        <v>606</v>
      </c>
      <c r="B645" s="85" t="s">
        <v>1285</v>
      </c>
      <c r="C645" s="50" t="s">
        <v>1286</v>
      </c>
      <c r="D645" s="51">
        <f t="shared" ref="D645:E645" si="186">IF(D641+D643-D642-D644&gt;=0,D641+D643-D642-D644,0)</f>
        <v>0</v>
      </c>
      <c r="E645" s="51">
        <f t="shared" si="186"/>
        <v>8444.4900000001362</v>
      </c>
      <c r="F645" s="52" t="str">
        <f t="shared" si="119"/>
        <v>-</v>
      </c>
    </row>
    <row r="646" spans="1:6" ht="24" x14ac:dyDescent="0.2">
      <c r="A646" s="53" t="s">
        <v>606</v>
      </c>
      <c r="B646" s="85" t="s">
        <v>1287</v>
      </c>
      <c r="C646" s="50" t="s">
        <v>1288</v>
      </c>
      <c r="D646" s="51">
        <f t="shared" ref="D646:E646" si="187">IF(D642+D644-D641-D643&gt;=0,D642+D644-D641-D643,0)</f>
        <v>127059.51000000018</v>
      </c>
      <c r="E646" s="51">
        <f t="shared" si="187"/>
        <v>0</v>
      </c>
      <c r="F646" s="52">
        <f t="shared" si="119"/>
        <v>0</v>
      </c>
    </row>
    <row r="647" spans="1:6" ht="24" x14ac:dyDescent="0.2">
      <c r="A647" s="55" t="s">
        <v>1289</v>
      </c>
      <c r="B647" s="233" t="s">
        <v>1290</v>
      </c>
      <c r="C647" s="56" t="s">
        <v>1289</v>
      </c>
      <c r="D647" s="243">
        <v>0</v>
      </c>
      <c r="E647" s="243">
        <v>17.100000000000001</v>
      </c>
      <c r="F647" s="57" t="str">
        <f t="shared" si="119"/>
        <v>-</v>
      </c>
    </row>
    <row r="648" spans="1:6" s="75" customFormat="1" ht="20.100000000000001" customHeight="1" x14ac:dyDescent="0.2">
      <c r="A648" s="392" t="s">
        <v>1291</v>
      </c>
      <c r="B648" s="393"/>
      <c r="C648" s="219"/>
      <c r="D648" s="58"/>
      <c r="E648" s="58"/>
      <c r="F648" s="59"/>
    </row>
    <row r="649" spans="1:6" ht="12.75" customHeight="1" x14ac:dyDescent="0.2">
      <c r="A649" s="53">
        <v>11</v>
      </c>
      <c r="B649" s="85" t="s">
        <v>1292</v>
      </c>
      <c r="C649" s="50" t="s">
        <v>1293</v>
      </c>
      <c r="D649" s="242">
        <v>4757.9399999999996</v>
      </c>
      <c r="E649" s="242">
        <v>43256.68</v>
      </c>
      <c r="F649" s="52">
        <f t="shared" ref="F649:F724" si="188">IF(D649&lt;&gt;0,IF(E649/D649&gt;=100,"&gt;&gt;100",E649/D649*100),"-")</f>
        <v>909.14723598868432</v>
      </c>
    </row>
    <row r="650" spans="1:6" ht="12.75" customHeight="1" x14ac:dyDescent="0.2">
      <c r="A650" s="53" t="s">
        <v>1294</v>
      </c>
      <c r="B650" s="85" t="s">
        <v>1295</v>
      </c>
      <c r="C650" s="50" t="s">
        <v>1294</v>
      </c>
      <c r="D650" s="242">
        <v>1066886.67</v>
      </c>
      <c r="E650" s="242">
        <v>1538387.54</v>
      </c>
      <c r="F650" s="52">
        <f t="shared" si="188"/>
        <v>144.19409139304366</v>
      </c>
    </row>
    <row r="651" spans="1:6" ht="12.75" customHeight="1" x14ac:dyDescent="0.2">
      <c r="A651" s="53" t="s">
        <v>1296</v>
      </c>
      <c r="B651" s="85" t="s">
        <v>1297</v>
      </c>
      <c r="C651" s="50" t="s">
        <v>1296</v>
      </c>
      <c r="D651" s="242">
        <v>1028387.93</v>
      </c>
      <c r="E651" s="242">
        <v>1314480.8999999999</v>
      </c>
      <c r="F651" s="52">
        <f t="shared" si="188"/>
        <v>127.81955735322563</v>
      </c>
    </row>
    <row r="652" spans="1:6" ht="24" x14ac:dyDescent="0.2">
      <c r="A652" s="53">
        <v>11</v>
      </c>
      <c r="B652" s="85" t="s">
        <v>1298</v>
      </c>
      <c r="C652" s="50" t="s">
        <v>1299</v>
      </c>
      <c r="D652" s="51">
        <f t="shared" ref="D652:E652" si="189">+D649+D650-D651</f>
        <v>43256.679999999818</v>
      </c>
      <c r="E652" s="51">
        <f t="shared" si="189"/>
        <v>267163.32000000007</v>
      </c>
      <c r="F652" s="52">
        <f t="shared" si="188"/>
        <v>617.62326651051626</v>
      </c>
    </row>
    <row r="653" spans="1:6" ht="24" x14ac:dyDescent="0.2">
      <c r="A653" s="53" t="s">
        <v>606</v>
      </c>
      <c r="B653" s="85" t="s">
        <v>1300</v>
      </c>
      <c r="C653" s="50" t="s">
        <v>1301</v>
      </c>
      <c r="D653" s="260">
        <v>11</v>
      </c>
      <c r="E653" s="260">
        <v>8</v>
      </c>
      <c r="F653" s="52">
        <f t="shared" si="188"/>
        <v>72.727272727272734</v>
      </c>
    </row>
    <row r="654" spans="1:6" ht="24" x14ac:dyDescent="0.2">
      <c r="A654" s="53" t="s">
        <v>606</v>
      </c>
      <c r="B654" s="85" t="s">
        <v>1302</v>
      </c>
      <c r="C654" s="50" t="s">
        <v>1303</v>
      </c>
      <c r="D654" s="260">
        <v>0</v>
      </c>
      <c r="E654" s="260">
        <v>0</v>
      </c>
      <c r="F654" s="52" t="str">
        <f t="shared" si="188"/>
        <v>-</v>
      </c>
    </row>
    <row r="655" spans="1:6" ht="12.75" customHeight="1" x14ac:dyDescent="0.2">
      <c r="A655" s="53" t="s">
        <v>606</v>
      </c>
      <c r="B655" s="85" t="s">
        <v>1304</v>
      </c>
      <c r="C655" s="50" t="s">
        <v>1305</v>
      </c>
      <c r="D655" s="260">
        <v>7</v>
      </c>
      <c r="E655" s="260">
        <v>11</v>
      </c>
      <c r="F655" s="52">
        <f t="shared" si="188"/>
        <v>157.14285714285714</v>
      </c>
    </row>
    <row r="656" spans="1:6" ht="12.75" customHeight="1" x14ac:dyDescent="0.2">
      <c r="A656" s="53" t="s">
        <v>606</v>
      </c>
      <c r="B656" s="85" t="s">
        <v>1306</v>
      </c>
      <c r="C656" s="50" t="s">
        <v>1307</v>
      </c>
      <c r="D656" s="260">
        <v>0</v>
      </c>
      <c r="E656" s="260">
        <v>0</v>
      </c>
      <c r="F656" s="52" t="str">
        <f t="shared" si="188"/>
        <v>-</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75793.13</v>
      </c>
      <c r="E661" s="242">
        <v>19304.93</v>
      </c>
      <c r="F661" s="52">
        <f t="shared" si="188"/>
        <v>25.470553861543916</v>
      </c>
    </row>
    <row r="662" spans="1:6" ht="12.75" customHeight="1" x14ac:dyDescent="0.2">
      <c r="A662" s="53">
        <v>63312</v>
      </c>
      <c r="B662" s="85" t="s">
        <v>1319</v>
      </c>
      <c r="C662" s="50" t="s">
        <v>1320</v>
      </c>
      <c r="D662" s="242">
        <v>153195.12</v>
      </c>
      <c r="E662" s="242">
        <v>17040</v>
      </c>
      <c r="F662" s="52">
        <f t="shared" si="188"/>
        <v>11.123069716581051</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75187.13</v>
      </c>
      <c r="E665" s="242">
        <v>138597.54</v>
      </c>
      <c r="F665" s="52">
        <f t="shared" si="188"/>
        <v>184.33678742625236</v>
      </c>
    </row>
    <row r="666" spans="1:6" ht="12.75" customHeight="1" x14ac:dyDescent="0.2">
      <c r="A666" s="53">
        <v>63322</v>
      </c>
      <c r="B666" s="85" t="s">
        <v>1327</v>
      </c>
      <c r="C666" s="50" t="s">
        <v>1328</v>
      </c>
      <c r="D666" s="242">
        <v>0</v>
      </c>
      <c r="E666" s="242">
        <v>195560.45</v>
      </c>
      <c r="F666" s="52" t="str">
        <f t="shared" si="188"/>
        <v>-</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4572.8100000000004</v>
      </c>
      <c r="E669" s="242">
        <v>7776.17</v>
      </c>
      <c r="F669" s="52">
        <f t="shared" si="188"/>
        <v>170.05233106120744</v>
      </c>
    </row>
    <row r="670" spans="1:6" ht="12.75" customHeight="1" x14ac:dyDescent="0.2">
      <c r="A670" s="53">
        <v>63415</v>
      </c>
      <c r="B670" s="85" t="s">
        <v>1335</v>
      </c>
      <c r="C670" s="50" t="s">
        <v>1336</v>
      </c>
      <c r="D670" s="242">
        <v>48191.32</v>
      </c>
      <c r="E670" s="242">
        <v>38348.79</v>
      </c>
      <c r="F670" s="52">
        <f t="shared" si="188"/>
        <v>79.576135287433502</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0</v>
      </c>
      <c r="E673" s="242">
        <v>0</v>
      </c>
      <c r="F673" s="52" t="str">
        <f t="shared" si="188"/>
        <v>-</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0</v>
      </c>
      <c r="E675" s="242">
        <v>0</v>
      </c>
      <c r="F675" s="52" t="str">
        <f t="shared" si="188"/>
        <v>-</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0</v>
      </c>
      <c r="E677" s="242">
        <v>0</v>
      </c>
      <c r="F677" s="52" t="str">
        <f t="shared" si="188"/>
        <v>-</v>
      </c>
    </row>
    <row r="678" spans="1:6" ht="24" x14ac:dyDescent="0.2">
      <c r="A678" s="53">
        <v>63623</v>
      </c>
      <c r="B678" s="232" t="s">
        <v>1351</v>
      </c>
      <c r="C678" s="50" t="s">
        <v>1352</v>
      </c>
      <c r="D678" s="242">
        <v>0</v>
      </c>
      <c r="E678" s="242">
        <v>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65316.89</v>
      </c>
      <c r="E694" s="242">
        <v>43623.29</v>
      </c>
      <c r="F694" s="52">
        <f t="shared" si="188"/>
        <v>66.787151072257117</v>
      </c>
    </row>
    <row r="695" spans="1:6" ht="12.75" customHeight="1" x14ac:dyDescent="0.2">
      <c r="A695" s="53">
        <v>63812</v>
      </c>
      <c r="B695" s="232" t="s">
        <v>1370</v>
      </c>
      <c r="C695" s="50" t="s">
        <v>1371</v>
      </c>
      <c r="D695" s="242">
        <v>0</v>
      </c>
      <c r="E695" s="242">
        <v>10892</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0</v>
      </c>
      <c r="E698" s="242">
        <v>0</v>
      </c>
      <c r="F698" s="52" t="str">
        <f t="shared" si="188"/>
        <v>-</v>
      </c>
    </row>
    <row r="699" spans="1:6" ht="12.75" customHeight="1" x14ac:dyDescent="0.2">
      <c r="A699" s="53">
        <v>63822</v>
      </c>
      <c r="B699" s="232" t="s">
        <v>1378</v>
      </c>
      <c r="C699" s="50" t="s">
        <v>1379</v>
      </c>
      <c r="D699" s="242">
        <v>0</v>
      </c>
      <c r="E699" s="242">
        <v>0</v>
      </c>
      <c r="F699" s="52" t="str">
        <f t="shared" si="188"/>
        <v>-</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0</v>
      </c>
      <c r="E710" s="242">
        <v>0</v>
      </c>
      <c r="F710" s="52" t="str">
        <f t="shared" si="188"/>
        <v>-</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1494.65</v>
      </c>
      <c r="E712" s="242">
        <v>1280.6199999999999</v>
      </c>
      <c r="F712" s="52">
        <f t="shared" si="188"/>
        <v>85.680259592546733</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0</v>
      </c>
      <c r="E716" s="242">
        <v>0</v>
      </c>
      <c r="F716" s="52" t="str">
        <f t="shared" si="188"/>
        <v>-</v>
      </c>
    </row>
    <row r="717" spans="1:6" ht="12.75" customHeight="1" x14ac:dyDescent="0.2">
      <c r="A717" s="53">
        <v>31215</v>
      </c>
      <c r="B717" s="85" t="s">
        <v>1411</v>
      </c>
      <c r="C717" s="50" t="s">
        <v>1412</v>
      </c>
      <c r="D717" s="242">
        <v>265.45</v>
      </c>
      <c r="E717" s="242">
        <v>601.80999999999995</v>
      </c>
      <c r="F717" s="52">
        <f t="shared" si="188"/>
        <v>226.71312864946316</v>
      </c>
    </row>
    <row r="718" spans="1:6" ht="12.75" customHeight="1" x14ac:dyDescent="0.2">
      <c r="A718" s="53">
        <v>32121</v>
      </c>
      <c r="B718" s="85" t="s">
        <v>1413</v>
      </c>
      <c r="C718" s="50" t="s">
        <v>1414</v>
      </c>
      <c r="D718" s="242">
        <v>895.24</v>
      </c>
      <c r="E718" s="242">
        <v>2813.82</v>
      </c>
      <c r="F718" s="52">
        <f t="shared" si="188"/>
        <v>314.30901210848486</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0</v>
      </c>
      <c r="E720" s="242">
        <v>0</v>
      </c>
      <c r="F720" s="52" t="str">
        <f t="shared" si="188"/>
        <v>-</v>
      </c>
    </row>
    <row r="721" spans="1:6" ht="12.75" customHeight="1" x14ac:dyDescent="0.2">
      <c r="A721" s="53" t="s">
        <v>1419</v>
      </c>
      <c r="B721" s="85" t="s">
        <v>1420</v>
      </c>
      <c r="C721" s="50" t="s">
        <v>1419</v>
      </c>
      <c r="D721" s="242">
        <v>1369.2</v>
      </c>
      <c r="E721" s="242">
        <v>8625.8799999999992</v>
      </c>
      <c r="F721" s="52">
        <f t="shared" si="188"/>
        <v>629.99415717207125</v>
      </c>
    </row>
    <row r="722" spans="1:6" ht="12.75" customHeight="1" x14ac:dyDescent="0.2">
      <c r="A722" s="53" t="s">
        <v>1421</v>
      </c>
      <c r="B722" s="85" t="s">
        <v>1422</v>
      </c>
      <c r="C722" s="50" t="s">
        <v>1421</v>
      </c>
      <c r="D722" s="242">
        <v>3861.23</v>
      </c>
      <c r="E722" s="242">
        <v>1587.08</v>
      </c>
      <c r="F722" s="52">
        <f t="shared" si="188"/>
        <v>41.102964599363411</v>
      </c>
    </row>
    <row r="723" spans="1:6" ht="12.75" customHeight="1" x14ac:dyDescent="0.2">
      <c r="A723" s="53" t="s">
        <v>1423</v>
      </c>
      <c r="B723" s="85" t="s">
        <v>1424</v>
      </c>
      <c r="C723" s="50" t="s">
        <v>1423</v>
      </c>
      <c r="D723" s="242">
        <v>2816.82</v>
      </c>
      <c r="E723" s="242">
        <v>3662.88</v>
      </c>
      <c r="F723" s="52">
        <f t="shared" si="188"/>
        <v>130.03599804034337</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3307.98</v>
      </c>
      <c r="E725" s="242">
        <v>7109.69</v>
      </c>
      <c r="F725" s="52">
        <f t="shared" ref="F725:F979" si="190">IF(D725&lt;&gt;0,IF(E725/D725&gt;=100,"&gt;&gt;100",E725/D725*100),"-")</f>
        <v>214.92542276555477</v>
      </c>
    </row>
    <row r="726" spans="1:6" ht="12.75" customHeight="1" x14ac:dyDescent="0.2">
      <c r="A726" s="53" t="s">
        <v>1429</v>
      </c>
      <c r="B726" s="85" t="s">
        <v>1430</v>
      </c>
      <c r="C726" s="50" t="s">
        <v>1429</v>
      </c>
      <c r="D726" s="242">
        <v>469.01</v>
      </c>
      <c r="E726" s="242">
        <v>241.17</v>
      </c>
      <c r="F726" s="52">
        <f t="shared" si="190"/>
        <v>51.421078441824264</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4.0599999999999996</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1148.69</v>
      </c>
      <c r="E742" s="242">
        <v>130.72999999999999</v>
      </c>
      <c r="F742" s="52">
        <f t="shared" si="190"/>
        <v>11.380790291549502</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0</v>
      </c>
      <c r="E763" s="242">
        <v>0</v>
      </c>
      <c r="F763" s="52" t="str">
        <f t="shared" si="190"/>
        <v>-</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53998.67</v>
      </c>
      <c r="E767" s="242">
        <v>60059.64</v>
      </c>
      <c r="F767" s="52">
        <f t="shared" si="190"/>
        <v>111.22429496874646</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0</v>
      </c>
      <c r="E770" s="242">
        <v>0</v>
      </c>
      <c r="F770" s="52" t="str">
        <f t="shared" si="190"/>
        <v>-</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5972.53</v>
      </c>
      <c r="E816" s="242">
        <v>5972.53</v>
      </c>
      <c r="F816" s="52">
        <f t="shared" si="190"/>
        <v>100</v>
      </c>
    </row>
    <row r="817" spans="1:6" ht="12.75" customHeight="1" x14ac:dyDescent="0.2">
      <c r="A817" s="53" t="s">
        <v>1611</v>
      </c>
      <c r="B817" s="85" t="s">
        <v>1612</v>
      </c>
      <c r="C817" s="50" t="s">
        <v>1611</v>
      </c>
      <c r="D817" s="242">
        <v>0</v>
      </c>
      <c r="E817" s="242">
        <v>0</v>
      </c>
      <c r="F817" s="52" t="str">
        <f t="shared" si="190"/>
        <v>-</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4379.8500000000004</v>
      </c>
      <c r="E819" s="242">
        <v>7828.3</v>
      </c>
      <c r="F819" s="52">
        <f t="shared" si="190"/>
        <v>178.73443154445928</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0</v>
      </c>
      <c r="E821" s="242">
        <v>0</v>
      </c>
      <c r="F821" s="52" t="str">
        <f t="shared" si="190"/>
        <v>-</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9825.34</v>
      </c>
      <c r="E823" s="242">
        <v>3950.2</v>
      </c>
      <c r="F823" s="52">
        <f t="shared" si="190"/>
        <v>40.204206673763956</v>
      </c>
    </row>
    <row r="824" spans="1:6" ht="12.75" customHeight="1" x14ac:dyDescent="0.2">
      <c r="A824" s="53">
        <v>37221</v>
      </c>
      <c r="B824" s="85" t="s">
        <v>1625</v>
      </c>
      <c r="C824" s="50" t="s">
        <v>1626</v>
      </c>
      <c r="D824" s="242">
        <v>2707.55</v>
      </c>
      <c r="E824" s="242">
        <v>5730.44</v>
      </c>
      <c r="F824" s="52">
        <f t="shared" si="190"/>
        <v>211.64669165851043</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0</v>
      </c>
      <c r="E826" s="242">
        <v>0</v>
      </c>
      <c r="F826" s="52" t="str">
        <f t="shared" si="190"/>
        <v>-</v>
      </c>
    </row>
    <row r="827" spans="1:6" ht="12.75" customHeight="1" x14ac:dyDescent="0.2">
      <c r="A827" s="53" t="s">
        <v>1630</v>
      </c>
      <c r="B827" s="85" t="s">
        <v>1631</v>
      </c>
      <c r="C827" s="50" t="s">
        <v>1630</v>
      </c>
      <c r="D827" s="242">
        <v>0</v>
      </c>
      <c r="E827" s="242">
        <v>0</v>
      </c>
      <c r="F827" s="52" t="str">
        <f t="shared" si="190"/>
        <v>-</v>
      </c>
    </row>
    <row r="828" spans="1:6" ht="12.75" customHeight="1" x14ac:dyDescent="0.2">
      <c r="A828" s="53" t="s">
        <v>1632</v>
      </c>
      <c r="B828" s="85" t="s">
        <v>1633</v>
      </c>
      <c r="C828" s="50" t="s">
        <v>1632</v>
      </c>
      <c r="D828" s="242">
        <v>8778.33</v>
      </c>
      <c r="E828" s="242">
        <v>17152.14</v>
      </c>
      <c r="F828" s="52">
        <f t="shared" si="190"/>
        <v>195.39183420992373</v>
      </c>
    </row>
    <row r="829" spans="1:6" ht="12.75" customHeight="1" x14ac:dyDescent="0.2">
      <c r="A829" s="53">
        <v>38117</v>
      </c>
      <c r="B829" s="85" t="s">
        <v>1634</v>
      </c>
      <c r="C829" s="50" t="s">
        <v>1635</v>
      </c>
      <c r="D829" s="242">
        <v>0</v>
      </c>
      <c r="E829" s="242">
        <v>725</v>
      </c>
      <c r="F829" s="52" t="str">
        <f t="shared" si="190"/>
        <v>-</v>
      </c>
    </row>
    <row r="830" spans="1:6" ht="12.75" customHeight="1" x14ac:dyDescent="0.2">
      <c r="A830" s="53">
        <v>38612</v>
      </c>
      <c r="B830" s="85" t="s">
        <v>1636</v>
      </c>
      <c r="C830" s="50" t="s">
        <v>1637</v>
      </c>
      <c r="D830" s="242">
        <v>94907.21</v>
      </c>
      <c r="E830" s="242">
        <v>34604.28</v>
      </c>
      <c r="F830" s="52">
        <f t="shared" si="190"/>
        <v>36.46117086362564</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134813.88</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0</v>
      </c>
      <c r="E954" s="242">
        <v>0</v>
      </c>
      <c r="F954" s="52" t="str">
        <f t="shared" si="190"/>
        <v>-</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5317.08</v>
      </c>
      <c r="E958" s="242">
        <v>4936.5</v>
      </c>
      <c r="F958" s="52">
        <f t="shared" si="190"/>
        <v>92.842311945654387</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0</v>
      </c>
      <c r="E968" s="242">
        <v>0</v>
      </c>
      <c r="F968" s="52" t="str">
        <f t="shared" si="190"/>
        <v>-</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88" t="s">
        <v>1942</v>
      </c>
      <c r="B983" s="389"/>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4936.5</v>
      </c>
      <c r="E987" s="245"/>
      <c r="F987" s="52">
        <f t="shared" si="192"/>
        <v>0</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86"/>
      <c r="E994" s="387"/>
      <c r="F994" s="71"/>
    </row>
    <row r="995" spans="1:6" ht="15" customHeight="1" x14ac:dyDescent="0.2">
      <c r="A995" s="188"/>
      <c r="B995" s="211"/>
      <c r="C995" s="221"/>
      <c r="D995" s="386"/>
      <c r="E995" s="38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kM93a3+JtxozdBpJe3fYL9UINcTQpvOzR4jC2TD7e5jRBsqOJTiSiGUDoweM6jOQRWxJReRa9TK7piDyJUL1gA==" saltValue="2rEyNDJB2nHgieCwxq+7sA==" spinCount="100000" sheet="1" objects="1" scenarios="1"/>
  <protectedRanges>
    <protectedRange algorithmName="SHA-512" hashValue="R8frfBQ/MhInQYm+jLEgMwgPwCkrGPIUaxyIFLRSCn/+fIsUU6bmJDax/r7gTh2PEAEvgODYwg0rRRjqSM/oww==" saltValue="tbZzHO5lCNHCDH5y3XGZag==" spinCount="100000" sqref="D1 F1"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Y977"/>
  <sheetViews>
    <sheetView showGridLines="0" workbookViewId="0">
      <selection activeCell="D18" sqref="D1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7" t="s">
        <v>46</v>
      </c>
      <c r="B1" s="305"/>
      <c r="C1" s="297" t="s">
        <v>33</v>
      </c>
      <c r="D1" s="307"/>
      <c r="E1" s="298" t="s">
        <v>47</v>
      </c>
      <c r="F1" s="309"/>
    </row>
    <row r="2" spans="1:25" ht="50.1" customHeight="1" x14ac:dyDescent="0.25">
      <c r="A2" s="394" t="s">
        <v>31</v>
      </c>
      <c r="B2" s="395"/>
      <c r="C2" s="395"/>
      <c r="D2" s="395"/>
      <c r="E2" s="395"/>
      <c r="F2" s="395"/>
      <c r="G2" s="87"/>
      <c r="H2" s="87"/>
      <c r="I2" s="87"/>
      <c r="J2" s="87"/>
      <c r="K2" s="87"/>
      <c r="L2" s="87"/>
      <c r="M2" s="87"/>
      <c r="N2" s="87"/>
      <c r="O2" s="87"/>
      <c r="P2" s="87"/>
      <c r="Q2" s="87"/>
      <c r="R2" s="87"/>
      <c r="S2" s="87"/>
      <c r="T2" s="87"/>
      <c r="U2" s="87"/>
      <c r="V2" s="87"/>
      <c r="W2" s="87"/>
      <c r="X2" s="87"/>
    </row>
    <row r="3" spans="1:25" s="225" customFormat="1" ht="48" customHeight="1" x14ac:dyDescent="0.2">
      <c r="A3" s="284" t="s">
        <v>49</v>
      </c>
      <c r="B3" s="285" t="s">
        <v>39</v>
      </c>
      <c r="C3" s="286" t="s">
        <v>40</v>
      </c>
      <c r="D3" s="287" t="s">
        <v>1964</v>
      </c>
      <c r="E3" s="285" t="s">
        <v>1965</v>
      </c>
      <c r="F3" s="288" t="s">
        <v>52</v>
      </c>
    </row>
    <row r="4" spans="1:25" s="224" customFormat="1" ht="12" customHeight="1" x14ac:dyDescent="0.2">
      <c r="A4" s="278">
        <v>1</v>
      </c>
      <c r="B4" s="279">
        <v>2</v>
      </c>
      <c r="C4" s="280" t="s">
        <v>53</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97" t="s">
        <v>1966</v>
      </c>
      <c r="B5" s="398"/>
      <c r="C5" s="289"/>
      <c r="D5" s="290"/>
      <c r="E5" s="290"/>
      <c r="F5" s="291"/>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3725659.25</v>
      </c>
      <c r="E6" s="229">
        <f t="shared" si="0"/>
        <v>4294632.83</v>
      </c>
      <c r="F6" s="230">
        <f t="shared" ref="F6:F260" si="1">IF(D6&gt;0,IF(E6/D6&gt;=100,"&gt;&gt;100",E6/D6*100),"-")</f>
        <v>115.27175573021071</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3071180.7199999997</v>
      </c>
      <c r="E7" s="104">
        <f t="shared" si="2"/>
        <v>3417277.14</v>
      </c>
      <c r="F7" s="93">
        <f t="shared" si="1"/>
        <v>111.26916490931866</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157168.47</v>
      </c>
      <c r="E8" s="104">
        <f>E9+E10-E11</f>
        <v>115758.97</v>
      </c>
      <c r="F8" s="93">
        <f t="shared" si="1"/>
        <v>73.652794355000083</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313">
        <v>157168.47</v>
      </c>
      <c r="E9" s="313">
        <v>115758.97</v>
      </c>
      <c r="F9" s="93">
        <f t="shared" si="1"/>
        <v>73.652794355000083</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313">
        <v>0</v>
      </c>
      <c r="E10" s="313">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313">
        <v>0</v>
      </c>
      <c r="E11" s="313">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2603879.4999999995</v>
      </c>
      <c r="E12" s="104">
        <f t="shared" si="3"/>
        <v>2858274.64</v>
      </c>
      <c r="F12" s="93">
        <f t="shared" si="1"/>
        <v>109.76985071697828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2467484.7999999998</v>
      </c>
      <c r="E13" s="104">
        <f t="shared" si="4"/>
        <v>2658851.33</v>
      </c>
      <c r="F13" s="93">
        <f t="shared" si="1"/>
        <v>107.75553024683273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314">
        <v>0</v>
      </c>
      <c r="E14" s="314">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314">
        <v>2450593.5699999998</v>
      </c>
      <c r="E15" s="314">
        <v>2450593.56</v>
      </c>
      <c r="F15" s="93">
        <f t="shared" si="1"/>
        <v>99.999999591935605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314">
        <v>529832.48</v>
      </c>
      <c r="E16" s="314">
        <v>615107.48</v>
      </c>
      <c r="F16" s="93">
        <f t="shared" si="1"/>
        <v>116.0947097844964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314">
        <v>808189.8</v>
      </c>
      <c r="E17" s="314">
        <v>1006835.44</v>
      </c>
      <c r="F17" s="93">
        <f t="shared" si="1"/>
        <v>124.57908278476168</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314">
        <v>1321131.05</v>
      </c>
      <c r="E18" s="314">
        <v>1413685.15</v>
      </c>
      <c r="F18" s="93">
        <f t="shared" si="1"/>
        <v>107.00567139043473</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45086.320000000007</v>
      </c>
      <c r="E19" s="104">
        <f t="shared" si="5"/>
        <v>124111.60000000003</v>
      </c>
      <c r="F19" s="93">
        <f t="shared" si="1"/>
        <v>275.27551594363882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315">
        <v>62990.55</v>
      </c>
      <c r="E20" s="315">
        <v>66402.69</v>
      </c>
      <c r="F20" s="93">
        <f t="shared" si="1"/>
        <v>105.41690777426138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315">
        <v>9773.27</v>
      </c>
      <c r="E21" s="315">
        <v>9773.2800000000007</v>
      </c>
      <c r="F21" s="93">
        <f t="shared" si="1"/>
        <v>100.00010231989907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315">
        <v>142462.12</v>
      </c>
      <c r="E22" s="315">
        <v>142462.10999999999</v>
      </c>
      <c r="F22" s="93">
        <f t="shared" si="1"/>
        <v>99.999992980590207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315">
        <v>0</v>
      </c>
      <c r="E23" s="315">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315">
        <v>1476.67</v>
      </c>
      <c r="E24" s="315">
        <v>1476.67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315">
        <v>97323.27</v>
      </c>
      <c r="E25" s="315">
        <v>97323.27</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315">
        <v>185681.55</v>
      </c>
      <c r="E26" s="315">
        <v>285693.03000000003</v>
      </c>
      <c r="F26" s="93">
        <f t="shared" si="1"/>
        <v>153.86182956788116</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315">
        <v>0</v>
      </c>
      <c r="E27" s="315">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315">
        <v>454621.11</v>
      </c>
      <c r="E28" s="315">
        <v>479019.45</v>
      </c>
      <c r="F28" s="93">
        <f t="shared" si="1"/>
        <v>105.36674154880315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5855.25</v>
      </c>
      <c r="E29" s="104">
        <f t="shared" si="6"/>
        <v>418.02000000000407</v>
      </c>
      <c r="F29" s="93">
        <f t="shared" si="1"/>
        <v>7.1392340207506777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316">
        <v>51390.51</v>
      </c>
      <c r="E30" s="316">
        <v>51528.4</v>
      </c>
      <c r="F30" s="93">
        <f t="shared" si="1"/>
        <v>100.26831802214066</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316">
        <v>0</v>
      </c>
      <c r="E31" s="316">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316">
        <v>0</v>
      </c>
      <c r="E32" s="316">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316">
        <v>0</v>
      </c>
      <c r="E33" s="316">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316">
        <v>45535.26</v>
      </c>
      <c r="E34" s="316">
        <v>51110.38</v>
      </c>
      <c r="F34" s="93">
        <f t="shared" si="1"/>
        <v>112.24352293146013</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58506.48</v>
      </c>
      <c r="E35" s="104">
        <f t="shared" si="7"/>
        <v>58506.48</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317">
        <v>58506.48</v>
      </c>
      <c r="E36" s="317">
        <v>58506.48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317">
        <v>0</v>
      </c>
      <c r="E37" s="31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317">
        <v>0</v>
      </c>
      <c r="E38" s="31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317">
        <v>0</v>
      </c>
      <c r="E39" s="31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317">
        <v>0</v>
      </c>
      <c r="E40" s="31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233.05</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318">
        <v>0</v>
      </c>
      <c r="E42" s="318">
        <v>237</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318">
        <v>0</v>
      </c>
      <c r="E43" s="318">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318">
        <v>0</v>
      </c>
      <c r="E44" s="318">
        <v>3.95</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26946.65</v>
      </c>
      <c r="E45" s="104">
        <f t="shared" si="9"/>
        <v>16154.16</v>
      </c>
      <c r="F45" s="93">
        <f t="shared" si="1"/>
        <v>59.948676366078899</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319">
        <v>0</v>
      </c>
      <c r="E46" s="319">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319">
        <v>458.03</v>
      </c>
      <c r="E47" s="319">
        <v>458.03</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319">
        <v>13048.31</v>
      </c>
      <c r="E48" s="319">
        <v>13048.31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319">
        <v>29663.55</v>
      </c>
      <c r="E49" s="319">
        <v>29663.55</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319">
        <v>16223.24</v>
      </c>
      <c r="E50" s="319">
        <v>27015.73</v>
      </c>
      <c r="F50" s="93">
        <f t="shared" si="1"/>
        <v>166.52487419282463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319">
        <v>0</v>
      </c>
      <c r="E51" s="319">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320">
        <v>0</v>
      </c>
      <c r="E53" s="320">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320">
        <v>9700.51</v>
      </c>
      <c r="E54" s="320">
        <v>14262.17</v>
      </c>
      <c r="F54" s="93">
        <f t="shared" si="1"/>
        <v>147.0249502345753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320">
        <v>9700.51</v>
      </c>
      <c r="E55" s="320">
        <v>14262.17</v>
      </c>
      <c r="F55" s="93">
        <f t="shared" si="1"/>
        <v>147.0249502345753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310132.75</v>
      </c>
      <c r="E56" s="104">
        <f t="shared" si="11"/>
        <v>443243.52999999997</v>
      </c>
      <c r="F56" s="93">
        <f t="shared" si="1"/>
        <v>142.92058158965796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321">
        <v>193002.65</v>
      </c>
      <c r="E57" s="321">
        <v>416817.17</v>
      </c>
      <c r="F57" s="93">
        <f t="shared" si="1"/>
        <v>215.96448028045211</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321">
        <v>0</v>
      </c>
      <c r="E58" s="321">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321">
        <v>0</v>
      </c>
      <c r="E59" s="321">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321">
        <v>0</v>
      </c>
      <c r="E60" s="321">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321">
        <v>0</v>
      </c>
      <c r="E61" s="321">
        <v>875</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321">
        <v>117130.1</v>
      </c>
      <c r="E62" s="321">
        <v>25551.360000000001</v>
      </c>
      <c r="F62" s="93">
        <f t="shared" si="1"/>
        <v>21.814512238954801</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654478.53</v>
      </c>
      <c r="E68" s="104">
        <f t="shared" si="13"/>
        <v>877355.69000000006</v>
      </c>
      <c r="F68" s="93">
        <f t="shared" si="1"/>
        <v>134.05415911809973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2070</v>
      </c>
      <c r="B69" s="86" t="s">
        <v>2071</v>
      </c>
      <c r="C69" s="92" t="s">
        <v>2070</v>
      </c>
      <c r="D69" s="104">
        <f t="shared" ref="D69:E69" si="14">+D70+D75+D76+D77</f>
        <v>43256.68</v>
      </c>
      <c r="E69" s="104">
        <f t="shared" si="14"/>
        <v>267163.32</v>
      </c>
      <c r="F69" s="93">
        <f t="shared" si="1"/>
        <v>617.62326651051353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2072</v>
      </c>
      <c r="B70" s="86" t="s">
        <v>2073</v>
      </c>
      <c r="C70" s="92" t="s">
        <v>2072</v>
      </c>
      <c r="D70" s="104">
        <f t="shared" ref="D70:E70" si="15">SUM(D71:D74)</f>
        <v>43111.18</v>
      </c>
      <c r="E70" s="104">
        <f t="shared" si="15"/>
        <v>267163.32</v>
      </c>
      <c r="F70" s="93">
        <f t="shared" si="1"/>
        <v>619.70774170412403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2074</v>
      </c>
      <c r="B71" s="86" t="s">
        <v>2075</v>
      </c>
      <c r="C71" s="92" t="s">
        <v>2074</v>
      </c>
      <c r="D71" s="322">
        <v>0</v>
      </c>
      <c r="E71" s="322">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2076</v>
      </c>
      <c r="B72" s="86" t="s">
        <v>2077</v>
      </c>
      <c r="C72" s="92" t="s">
        <v>2076</v>
      </c>
      <c r="D72" s="322">
        <v>43111.18</v>
      </c>
      <c r="E72" s="322">
        <v>267163.32</v>
      </c>
      <c r="F72" s="93">
        <f t="shared" si="1"/>
        <v>619.70774170412403</v>
      </c>
      <c r="G72" s="87"/>
      <c r="H72" s="87"/>
      <c r="I72" s="87"/>
      <c r="J72" s="87"/>
      <c r="K72" s="87"/>
      <c r="L72" s="87"/>
      <c r="M72" s="87"/>
      <c r="N72" s="87"/>
      <c r="O72" s="87"/>
      <c r="P72" s="87"/>
      <c r="Q72" s="87"/>
      <c r="R72" s="87"/>
      <c r="S72" s="87"/>
      <c r="T72" s="87"/>
      <c r="U72" s="87"/>
      <c r="V72" s="87"/>
      <c r="W72" s="87"/>
      <c r="X72" s="87"/>
    </row>
    <row r="73" spans="1:24" ht="12.75" customHeight="1" x14ac:dyDescent="0.2">
      <c r="A73" s="91" t="s">
        <v>2078</v>
      </c>
      <c r="B73" s="86" t="s">
        <v>2079</v>
      </c>
      <c r="C73" s="92" t="s">
        <v>2078</v>
      </c>
      <c r="D73" s="322">
        <v>0</v>
      </c>
      <c r="E73" s="322">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2080</v>
      </c>
      <c r="B74" s="86" t="s">
        <v>2081</v>
      </c>
      <c r="C74" s="92" t="s">
        <v>2080</v>
      </c>
      <c r="D74" s="322">
        <v>0</v>
      </c>
      <c r="E74" s="322">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2082</v>
      </c>
      <c r="B75" s="86" t="s">
        <v>2083</v>
      </c>
      <c r="C75" s="92" t="s">
        <v>2082</v>
      </c>
      <c r="D75" s="322">
        <v>0</v>
      </c>
      <c r="E75" s="322">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2084</v>
      </c>
      <c r="B76" s="86" t="s">
        <v>2085</v>
      </c>
      <c r="C76" s="92" t="s">
        <v>2084</v>
      </c>
      <c r="D76" s="322">
        <v>145.5</v>
      </c>
      <c r="E76" s="322">
        <v>0</v>
      </c>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2086</v>
      </c>
      <c r="B77" s="86" t="s">
        <v>2087</v>
      </c>
      <c r="C77" s="92" t="s">
        <v>2086</v>
      </c>
      <c r="D77" s="322">
        <v>0</v>
      </c>
      <c r="E77" s="322">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34</v>
      </c>
      <c r="B78" s="86" t="s">
        <v>2088</v>
      </c>
      <c r="C78" s="92" t="s">
        <v>34</v>
      </c>
      <c r="D78" s="104">
        <f>D79+SUM(D82:D84)-D85+D86</f>
        <v>7507.1799999999994</v>
      </c>
      <c r="E78" s="104">
        <f>E79+SUM(E82:E84)-E85+E86</f>
        <v>10218.619999999999</v>
      </c>
      <c r="F78" s="93">
        <f t="shared" si="1"/>
        <v>136.11795640973043</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5098.1099999999997</v>
      </c>
      <c r="E79" s="104">
        <f t="shared" si="16"/>
        <v>5098.1099999999997</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323">
        <v>5098.1099999999997</v>
      </c>
      <c r="E80" s="323">
        <v>5098.1099999999997</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323">
        <v>0</v>
      </c>
      <c r="E81" s="323">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323">
        <v>430.67</v>
      </c>
      <c r="E82" s="323">
        <v>430.67</v>
      </c>
      <c r="F82" s="93">
        <f t="shared" si="1"/>
        <v>100</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323">
        <v>0.13</v>
      </c>
      <c r="E83" s="323">
        <v>0.13</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323">
        <v>651.39</v>
      </c>
      <c r="E84" s="323">
        <v>658.05</v>
      </c>
      <c r="F84" s="93">
        <f t="shared" si="1"/>
        <v>101.02242895960944</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323">
        <v>0</v>
      </c>
      <c r="E85" s="323">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323">
        <v>1326.88</v>
      </c>
      <c r="E86" s="323">
        <v>4031.66</v>
      </c>
      <c r="F86" s="93">
        <f t="shared" si="1"/>
        <v>303.84511033401662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12343.22</v>
      </c>
      <c r="E87" s="104">
        <f t="shared" si="17"/>
        <v>12343.21</v>
      </c>
      <c r="F87" s="93">
        <f t="shared" si="1"/>
        <v>99.999918983863196</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12343.22</v>
      </c>
      <c r="E88" s="104">
        <f t="shared" si="18"/>
        <v>12343.21</v>
      </c>
      <c r="F88" s="93">
        <f t="shared" si="1"/>
        <v>99.999918983863196</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324">
        <v>12343.22</v>
      </c>
      <c r="E89" s="324">
        <v>12343.21</v>
      </c>
      <c r="F89" s="93">
        <f t="shared" si="1"/>
        <v>99.999918983863196</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406361.4</v>
      </c>
      <c r="E134" s="104">
        <f t="shared" si="23"/>
        <v>406361.4</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406361.4</v>
      </c>
      <c r="E135" s="104">
        <f t="shared" si="24"/>
        <v>406361.4</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325">
        <v>0</v>
      </c>
      <c r="E136" s="325">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325">
        <v>0</v>
      </c>
      <c r="E137" s="325">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325">
        <v>0</v>
      </c>
      <c r="E138" s="325">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325">
        <v>406361.4</v>
      </c>
      <c r="E139" s="325">
        <v>406361.4</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325">
        <v>0</v>
      </c>
      <c r="E140" s="325">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325">
        <v>0</v>
      </c>
      <c r="E141" s="325">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183919.02</v>
      </c>
      <c r="E146" s="104">
        <f t="shared" si="26"/>
        <v>170338.03</v>
      </c>
      <c r="F146" s="93">
        <f t="shared" si="1"/>
        <v>92.615777313297997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326">
        <v>12217.81</v>
      </c>
      <c r="E147" s="326">
        <v>12217.81</v>
      </c>
      <c r="F147" s="93">
        <f t="shared" si="1"/>
        <v>100</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326">
        <v>0</v>
      </c>
      <c r="E148" s="326">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327">
        <v>0</v>
      </c>
      <c r="E150" s="32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327">
        <v>0</v>
      </c>
      <c r="E151" s="32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327">
        <v>0</v>
      </c>
      <c r="E152" s="32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327">
        <v>0</v>
      </c>
      <c r="E153" s="32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327">
        <v>0</v>
      </c>
      <c r="E154" s="32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327">
        <v>0</v>
      </c>
      <c r="E155" s="32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327">
        <v>0</v>
      </c>
      <c r="E156" s="32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327">
        <v>0</v>
      </c>
      <c r="E157" s="32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327">
        <v>39713.99</v>
      </c>
      <c r="E158" s="327">
        <v>40768.199999999997</v>
      </c>
      <c r="F158" s="93">
        <f t="shared" si="1"/>
        <v>102.65450537707241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327">
        <v>131970.07</v>
      </c>
      <c r="E159" s="327">
        <v>117334.87</v>
      </c>
      <c r="F159" s="93">
        <f t="shared" si="1"/>
        <v>88.910212747481296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327">
        <v>17.149999999999999</v>
      </c>
      <c r="E160" s="327">
        <v>17.149999999999999</v>
      </c>
      <c r="F160" s="93">
        <f t="shared" si="1"/>
        <v>100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327">
        <v>0</v>
      </c>
      <c r="E161" s="32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327">
        <v>0</v>
      </c>
      <c r="E162" s="32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327">
        <v>0</v>
      </c>
      <c r="E163" s="32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1091.03</v>
      </c>
      <c r="E164" s="104">
        <f t="shared" si="28"/>
        <v>10914.009999999998</v>
      </c>
      <c r="F164" s="93">
        <f t="shared" si="1"/>
        <v>1000.3400456449409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328">
        <v>0</v>
      </c>
      <c r="E165" s="328">
        <v>9954.2099999999991</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328">
        <v>1091.03</v>
      </c>
      <c r="E166" s="328">
        <v>959.8</v>
      </c>
      <c r="F166" s="93">
        <f t="shared" si="1"/>
        <v>87.971916445927249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328">
        <v>0</v>
      </c>
      <c r="E167" s="328">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328">
        <v>0</v>
      </c>
      <c r="E168" s="328">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328">
        <v>0</v>
      </c>
      <c r="E169" s="328">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0</v>
      </c>
      <c r="E170" s="104">
        <f t="shared" si="29"/>
        <v>17.100000000000001</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329">
        <v>0</v>
      </c>
      <c r="E171" s="329">
        <v>17.100000000000001</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329">
        <v>0</v>
      </c>
      <c r="E172" s="329">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329">
        <v>0</v>
      </c>
      <c r="E173" s="329">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92" t="s">
        <v>2264</v>
      </c>
      <c r="B174" s="39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3725659.2499999995</v>
      </c>
      <c r="E175" s="104">
        <f t="shared" si="30"/>
        <v>4294632.8299999991</v>
      </c>
      <c r="F175" s="93">
        <f t="shared" si="1"/>
        <v>115.27175573021069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202830.6</v>
      </c>
      <c r="E176" s="104">
        <f t="shared" si="31"/>
        <v>403768.43</v>
      </c>
      <c r="F176" s="93">
        <f t="shared" si="1"/>
        <v>199.06682226449067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162073.04</v>
      </c>
      <c r="E177" s="104">
        <f t="shared" si="32"/>
        <v>205160.74</v>
      </c>
      <c r="F177" s="93">
        <f t="shared" si="1"/>
        <v>126.58535929232893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330">
        <v>9780.9699999999993</v>
      </c>
      <c r="E178" s="330">
        <v>11465.29</v>
      </c>
      <c r="F178" s="93">
        <f t="shared" si="1"/>
        <v>117.22037793797548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330">
        <v>102577.88</v>
      </c>
      <c r="E179" s="330">
        <v>91640.53</v>
      </c>
      <c r="F179" s="93">
        <f t="shared" si="1"/>
        <v>89.337516041470138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970.75</v>
      </c>
      <c r="E180" s="104">
        <f t="shared" si="33"/>
        <v>3546.9</v>
      </c>
      <c r="F180" s="93">
        <f t="shared" si="1"/>
        <v>365.37728560391452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331">
        <v>0</v>
      </c>
      <c r="E181" s="331">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331">
        <v>0</v>
      </c>
      <c r="E182" s="331">
        <v>4.0599999999999996</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331">
        <v>970.75</v>
      </c>
      <c r="E183" s="331">
        <v>3542.84</v>
      </c>
      <c r="F183" s="93">
        <f t="shared" si="1"/>
        <v>364.95905227916563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331">
        <v>0</v>
      </c>
      <c r="E184" s="331">
        <v>1152.78</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331">
        <v>0</v>
      </c>
      <c r="E185" s="331">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331">
        <v>5386.92</v>
      </c>
      <c r="E186" s="331">
        <v>10122.44</v>
      </c>
      <c r="F186" s="93">
        <f t="shared" si="1"/>
        <v>187.90774691289272</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331">
        <v>26622.61</v>
      </c>
      <c r="E187" s="331">
        <v>61226.89</v>
      </c>
      <c r="F187" s="93">
        <f t="shared" si="1"/>
        <v>229.98079452014659</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331">
        <v>16733.91</v>
      </c>
      <c r="E188" s="331">
        <v>26005.91</v>
      </c>
      <c r="F188" s="93">
        <f t="shared" si="1"/>
        <v>155.40844907137662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331">
        <v>35821.06</v>
      </c>
      <c r="E189" s="331">
        <v>63793.81</v>
      </c>
      <c r="F189" s="93">
        <f t="shared" si="1"/>
        <v>178.09023518567011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4936.5</v>
      </c>
      <c r="E206" s="104">
        <f t="shared" si="37"/>
        <v>134813.88</v>
      </c>
      <c r="F206" s="93">
        <f t="shared" si="1"/>
        <v>2730.9608021877848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4936.5</v>
      </c>
      <c r="E207" s="104">
        <f t="shared" si="38"/>
        <v>134813.88</v>
      </c>
      <c r="F207" s="93">
        <f t="shared" si="1"/>
        <v>2730.9608021877848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332">
        <v>0</v>
      </c>
      <c r="E208" s="332">
        <v>134813.88</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332">
        <v>0</v>
      </c>
      <c r="E209" s="332">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332">
        <v>0</v>
      </c>
      <c r="E210" s="332">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332">
        <v>0</v>
      </c>
      <c r="E211" s="332">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332">
        <v>0</v>
      </c>
      <c r="E212" s="332">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332">
        <v>0</v>
      </c>
      <c r="E213" s="332">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332">
        <v>4936.5</v>
      </c>
      <c r="E214" s="332">
        <v>0</v>
      </c>
      <c r="F214" s="93">
        <f t="shared" si="1"/>
        <v>0</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332">
        <v>0</v>
      </c>
      <c r="E215" s="332">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332">
        <v>0</v>
      </c>
      <c r="E216" s="332">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332">
        <v>0</v>
      </c>
      <c r="E217" s="332">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332">
        <v>0</v>
      </c>
      <c r="E218" s="332">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332">
        <v>0</v>
      </c>
      <c r="E219" s="332">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332">
        <v>0</v>
      </c>
      <c r="E220" s="332">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332">
        <v>0</v>
      </c>
      <c r="E221" s="332">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332">
        <v>0</v>
      </c>
      <c r="E222" s="332">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332">
        <v>0</v>
      </c>
      <c r="E223" s="332">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3522828.6499999994</v>
      </c>
      <c r="E237" s="104">
        <f t="shared" si="41"/>
        <v>3890864.3999999994</v>
      </c>
      <c r="F237" s="93">
        <f t="shared" si="1"/>
        <v>110.44716580240144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3464878.11</v>
      </c>
      <c r="E238" s="104">
        <f t="shared" si="42"/>
        <v>3701167.8699999996</v>
      </c>
      <c r="F238" s="93">
        <f t="shared" si="1"/>
        <v>106.8195691882506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3533540.15</v>
      </c>
      <c r="E239" s="104">
        <f t="shared" si="43"/>
        <v>3701167.8699999996</v>
      </c>
      <c r="F239" s="93">
        <f t="shared" si="1"/>
        <v>104.74390307974851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333">
        <v>3524230.35</v>
      </c>
      <c r="E240" s="333">
        <v>3619321.03</v>
      </c>
      <c r="F240" s="93">
        <f t="shared" si="1"/>
        <v>102.69819706875856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333">
        <v>9309.7999999999993</v>
      </c>
      <c r="E241" s="333">
        <v>81846.84</v>
      </c>
      <c r="F241" s="93">
        <f t="shared" si="1"/>
        <v>879.1471352768051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68662.039999999994</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334">
        <v>0</v>
      </c>
      <c r="E243" s="334">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334">
        <v>68662.039999999994</v>
      </c>
      <c r="E244" s="334">
        <v>0</v>
      </c>
      <c r="F244" s="93">
        <f t="shared" si="1"/>
        <v>0</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-127059.51000000001</v>
      </c>
      <c r="E245" s="104">
        <f t="shared" si="45"/>
        <v>8444.4899999999907</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968520.97</v>
      </c>
      <c r="E246" s="104">
        <f t="shared" si="46"/>
        <v>1432293.28</v>
      </c>
      <c r="F246" s="93">
        <f t="shared" si="1"/>
        <v>147.88459149211815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335">
        <v>968520.97</v>
      </c>
      <c r="E247" s="335">
        <v>1307893.18</v>
      </c>
      <c r="F247" s="93">
        <f t="shared" si="1"/>
        <v>135.04025421359748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335">
        <v>0</v>
      </c>
      <c r="E248" s="335">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335">
        <v>0</v>
      </c>
      <c r="E249" s="335">
        <v>124400.1</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1095580.48</v>
      </c>
      <c r="E250" s="104">
        <f t="shared" si="47"/>
        <v>1423848.79</v>
      </c>
      <c r="F250" s="93">
        <f t="shared" si="1"/>
        <v>129.96295717134353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336">
        <v>0</v>
      </c>
      <c r="E251" s="336">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336">
        <v>1090103.2</v>
      </c>
      <c r="E252" s="336">
        <v>1423848.79</v>
      </c>
      <c r="F252" s="93">
        <f t="shared" si="1"/>
        <v>130.61596278223934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336">
        <v>5477.28</v>
      </c>
      <c r="E253" s="336">
        <v>0</v>
      </c>
      <c r="F253" s="93">
        <f t="shared" si="1"/>
        <v>0</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336">
        <v>0</v>
      </c>
      <c r="E254" s="336">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336">
        <v>183919.02</v>
      </c>
      <c r="E255" s="336">
        <v>170338.03</v>
      </c>
      <c r="F255" s="93">
        <f t="shared" si="1"/>
        <v>92.615777313297997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336">
        <v>1091.03</v>
      </c>
      <c r="E256" s="336">
        <v>10914.01</v>
      </c>
      <c r="F256" s="93">
        <f t="shared" si="1"/>
        <v>1000.340045644941</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336">
        <v>0</v>
      </c>
      <c r="E257" s="336">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96" t="s">
        <v>1291</v>
      </c>
      <c r="B261" s="39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337">
        <v>12343.22</v>
      </c>
      <c r="E262" s="337">
        <v>12343.21</v>
      </c>
      <c r="F262" s="93">
        <f t="shared" ref="F262:F322" si="50">IF(D262&gt;0,IF(E262/D262&gt;=100,"&gt;&gt;100",E262/D262*100),"-")</f>
        <v>99.999918983863196</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337">
        <v>0</v>
      </c>
      <c r="E263" s="33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337">
        <v>183919.02</v>
      </c>
      <c r="E264" s="337">
        <v>170338.03</v>
      </c>
      <c r="F264" s="93">
        <f t="shared" si="50"/>
        <v>92.615777313297997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337">
        <v>0</v>
      </c>
      <c r="E265" s="33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337">
        <v>1091.03</v>
      </c>
      <c r="E266" s="337">
        <v>10914.01</v>
      </c>
      <c r="F266" s="93">
        <f t="shared" si="50"/>
        <v>1000.340045644941</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337">
        <v>0</v>
      </c>
      <c r="E267" s="33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337">
        <v>847.57</v>
      </c>
      <c r="E268" s="337">
        <v>0</v>
      </c>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337">
        <v>0</v>
      </c>
      <c r="E269" s="337">
        <v>3361.31</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337">
        <v>0</v>
      </c>
      <c r="E270" s="33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337">
        <v>479.31</v>
      </c>
      <c r="E271" s="337">
        <v>670.35</v>
      </c>
      <c r="F271" s="93">
        <f t="shared" si="50"/>
        <v>139.85729486136321</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337">
        <v>0</v>
      </c>
      <c r="E272" s="33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337">
        <v>0</v>
      </c>
      <c r="E273" s="33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337">
        <v>0</v>
      </c>
      <c r="E274" s="33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337">
        <v>0</v>
      </c>
      <c r="E275" s="33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337">
        <v>0</v>
      </c>
      <c r="E276" s="33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337">
        <v>0</v>
      </c>
      <c r="E277" s="33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337">
        <v>0</v>
      </c>
      <c r="E278" s="33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337">
        <v>0</v>
      </c>
      <c r="E279" s="33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337">
        <v>0</v>
      </c>
      <c r="E280" s="33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337">
        <v>0</v>
      </c>
      <c r="E281" s="33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337">
        <v>0</v>
      </c>
      <c r="E282" s="33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337">
        <v>0</v>
      </c>
      <c r="E283" s="33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337">
        <v>0</v>
      </c>
      <c r="E284" s="33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337">
        <v>0</v>
      </c>
      <c r="E285" s="33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337">
        <v>0</v>
      </c>
      <c r="E286" s="33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337">
        <v>138336.32000000001</v>
      </c>
      <c r="E287" s="337">
        <v>137844.01</v>
      </c>
      <c r="F287" s="93">
        <f t="shared" si="50"/>
        <v>99.644120936569664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337">
        <v>23736.720000000001</v>
      </c>
      <c r="E288" s="337">
        <v>67316.73</v>
      </c>
      <c r="F288" s="93">
        <f t="shared" si="50"/>
        <v>283.59743890478546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337">
        <v>35821.06</v>
      </c>
      <c r="E289" s="337">
        <v>39293.68</v>
      </c>
      <c r="F289" s="93">
        <f t="shared" si="50"/>
        <v>109.69435298676254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337">
        <v>0</v>
      </c>
      <c r="E290" s="337">
        <v>24500.13</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337">
        <v>0</v>
      </c>
      <c r="E291" s="33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337">
        <v>0</v>
      </c>
      <c r="E292" s="33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337">
        <v>0</v>
      </c>
      <c r="E293" s="33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337">
        <v>4936.5</v>
      </c>
      <c r="E294" s="337">
        <v>134813.88</v>
      </c>
      <c r="F294" s="93">
        <f t="shared" si="50"/>
        <v>2730.9608021877848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337">
        <v>0</v>
      </c>
      <c r="E295" s="33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337">
        <v>0</v>
      </c>
      <c r="E296" s="33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337">
        <v>16208.37</v>
      </c>
      <c r="E297" s="337">
        <v>280.31</v>
      </c>
      <c r="F297" s="93">
        <f t="shared" si="50"/>
        <v>1.7294151108347107</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337">
        <v>288.62</v>
      </c>
      <c r="E298" s="337">
        <v>6260.77</v>
      </c>
      <c r="F298" s="93">
        <f t="shared" si="50"/>
        <v>2169.2086480493385</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337">
        <v>0</v>
      </c>
      <c r="E299" s="33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337">
        <v>0</v>
      </c>
      <c r="E300" s="33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337">
        <v>0</v>
      </c>
      <c r="E301" s="33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337">
        <v>0</v>
      </c>
      <c r="E302" s="33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337">
        <v>0</v>
      </c>
      <c r="E303" s="33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337">
        <v>0</v>
      </c>
      <c r="E304" s="33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337">
        <v>0</v>
      </c>
      <c r="E305" s="33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337">
        <v>0</v>
      </c>
      <c r="E306" s="33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337">
        <v>0</v>
      </c>
      <c r="E307" s="33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337">
        <v>0</v>
      </c>
      <c r="E308" s="33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337">
        <v>0</v>
      </c>
      <c r="E309" s="33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337">
        <v>0</v>
      </c>
      <c r="E310" s="33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337">
        <v>0</v>
      </c>
      <c r="E311" s="33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337">
        <v>4936.5</v>
      </c>
      <c r="E312" s="337">
        <v>0</v>
      </c>
      <c r="F312" s="93">
        <f t="shared" si="50"/>
        <v>0</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337">
        <v>0</v>
      </c>
      <c r="E313" s="33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337">
        <v>0</v>
      </c>
      <c r="E314" s="33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337">
        <v>0</v>
      </c>
      <c r="E315" s="33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337">
        <v>0</v>
      </c>
      <c r="E316" s="33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337">
        <v>0</v>
      </c>
      <c r="E317" s="33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337">
        <v>0</v>
      </c>
      <c r="E318" s="33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337">
        <v>0</v>
      </c>
      <c r="E319" s="33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337">
        <v>0</v>
      </c>
      <c r="E320" s="33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337">
        <v>0</v>
      </c>
      <c r="E321" s="33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338">
        <v>0</v>
      </c>
      <c r="E322" s="33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gWiT/Y9/V7RrHAGrPaB3fFcFLRpfB7n+m5k7aifJWxogpjtGa4kCTin3e1BTXR9nhYQvqaKprzaEVipMIV8kKQ==" saltValue="mMD+cQvgQ75ZOhXZaPFwh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993"/>
  <sheetViews>
    <sheetView showGridLines="0" workbookViewId="0">
      <selection activeCell="D15" sqref="D1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7" t="s">
        <v>46</v>
      </c>
      <c r="B1" s="305"/>
      <c r="C1" s="297" t="s">
        <v>33</v>
      </c>
      <c r="D1" s="307"/>
      <c r="E1" s="298" t="s">
        <v>47</v>
      </c>
      <c r="F1" s="309"/>
    </row>
    <row r="2" spans="1:25" ht="50.1" customHeight="1" x14ac:dyDescent="0.25">
      <c r="A2" s="399" t="s">
        <v>2532</v>
      </c>
      <c r="B2" s="400"/>
      <c r="C2" s="400"/>
      <c r="D2" s="400"/>
      <c r="E2" s="400"/>
      <c r="F2" s="400"/>
      <c r="G2" s="49"/>
      <c r="H2" s="49"/>
      <c r="I2" s="49"/>
      <c r="J2" s="49"/>
      <c r="K2" s="49"/>
      <c r="L2" s="49"/>
      <c r="M2" s="49"/>
      <c r="N2" s="49"/>
      <c r="O2" s="49"/>
      <c r="P2" s="49"/>
      <c r="Q2" s="49"/>
      <c r="R2" s="49"/>
      <c r="S2" s="49"/>
      <c r="T2" s="49"/>
      <c r="U2" s="49"/>
      <c r="V2" s="49"/>
      <c r="W2" s="49"/>
      <c r="X2" s="49"/>
      <c r="Y2" s="49"/>
    </row>
    <row r="3" spans="1:25" s="222" customFormat="1" ht="48" x14ac:dyDescent="0.2">
      <c r="A3" s="274" t="s">
        <v>2533</v>
      </c>
      <c r="B3" s="275" t="s">
        <v>39</v>
      </c>
      <c r="C3" s="276" t="s">
        <v>40</v>
      </c>
      <c r="D3" s="275" t="s">
        <v>50</v>
      </c>
      <c r="E3" s="275" t="s">
        <v>51</v>
      </c>
      <c r="F3" s="277"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78">
        <v>1</v>
      </c>
      <c r="B4" s="279">
        <v>2</v>
      </c>
      <c r="C4" s="280" t="s">
        <v>53</v>
      </c>
      <c r="D4" s="280">
        <v>4</v>
      </c>
      <c r="E4" s="283">
        <v>5</v>
      </c>
      <c r="F4" s="281">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186099.28</v>
      </c>
      <c r="E5" s="79">
        <f t="shared" si="0"/>
        <v>232922.19</v>
      </c>
      <c r="F5" s="80">
        <f t="shared" ref="F5:F141" si="1">IF(D5&gt;0,IF(E5/D5&gt;=100,"&gt;&gt;100",E5/D5*100),"-")</f>
        <v>125.16017794372982</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43003.98</v>
      </c>
      <c r="E6" s="81">
        <f t="shared" si="2"/>
        <v>42282.55</v>
      </c>
      <c r="F6" s="63">
        <f t="shared" si="1"/>
        <v>98.322411088462047</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29188.36</v>
      </c>
      <c r="E7" s="310">
        <v>34473.33</v>
      </c>
      <c r="F7" s="63">
        <f t="shared" si="1"/>
        <v>118.10643009747722</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13815.62</v>
      </c>
      <c r="E8" s="249">
        <v>7809.22</v>
      </c>
      <c r="F8" s="63">
        <f t="shared" si="1"/>
        <v>56.524571463314707</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141565.5</v>
      </c>
      <c r="E13" s="81">
        <f t="shared" si="4"/>
        <v>189764.64</v>
      </c>
      <c r="F13" s="63">
        <f t="shared" si="1"/>
        <v>134.0472360850631</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103090.3</v>
      </c>
      <c r="E14" s="249">
        <v>121359.02</v>
      </c>
      <c r="F14" s="63">
        <f t="shared" si="1"/>
        <v>117.72108530094489</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38475.199999999997</v>
      </c>
      <c r="E16" s="249">
        <v>68405.62</v>
      </c>
      <c r="F16" s="63">
        <f t="shared" si="1"/>
        <v>177.79146047323991</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1529.8</v>
      </c>
      <c r="E18" s="249"/>
      <c r="F18" s="63">
        <f t="shared" si="1"/>
        <v>0</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c r="E19" s="249">
        <v>875</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14599.51</v>
      </c>
      <c r="E28" s="81">
        <f t="shared" si="6"/>
        <v>15299</v>
      </c>
      <c r="F28" s="63">
        <f t="shared" si="1"/>
        <v>104.79118819741211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14599.51</v>
      </c>
      <c r="E30" s="249">
        <v>15299</v>
      </c>
      <c r="F30" s="63">
        <f t="shared" si="1"/>
        <v>104.79118819741211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318381.15999999997</v>
      </c>
      <c r="E35" s="81">
        <f t="shared" si="7"/>
        <v>588461.09000000008</v>
      </c>
      <c r="F35" s="63">
        <f t="shared" si="1"/>
        <v>184.82911802947137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9231.7199999999993</v>
      </c>
      <c r="E36" s="81">
        <f t="shared" si="8"/>
        <v>10000</v>
      </c>
      <c r="F36" s="63">
        <f t="shared" si="1"/>
        <v>108.32217614918997</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9042.59</v>
      </c>
      <c r="E37" s="249">
        <v>10000</v>
      </c>
      <c r="F37" s="63">
        <f t="shared" si="1"/>
        <v>110.5877851367805</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189.13</v>
      </c>
      <c r="E38" s="249"/>
      <c r="F38" s="63">
        <f t="shared" si="1"/>
        <v>0</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2654.46</v>
      </c>
      <c r="E39" s="81">
        <f t="shared" si="9"/>
        <v>4793.82</v>
      </c>
      <c r="F39" s="63">
        <f t="shared" si="1"/>
        <v>180.59492326122825</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2654.46</v>
      </c>
      <c r="E40" s="249">
        <v>2654.46</v>
      </c>
      <c r="F40" s="63">
        <f t="shared" si="1"/>
        <v>100</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c r="E42" s="249">
        <v>2139.36</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18466.18</v>
      </c>
      <c r="E43" s="81">
        <f t="shared" si="10"/>
        <v>31607.24</v>
      </c>
      <c r="F43" s="63">
        <f t="shared" si="1"/>
        <v>171.16285014009395</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15964.37</v>
      </c>
      <c r="E47" s="249">
        <v>18281.45</v>
      </c>
      <c r="F47" s="63">
        <f t="shared" si="1"/>
        <v>114.51407102190691</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2501.81</v>
      </c>
      <c r="E48" s="249">
        <v>13325.79</v>
      </c>
      <c r="F48" s="63">
        <f t="shared" si="1"/>
        <v>532.645964321831</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84305.65</v>
      </c>
      <c r="E50" s="81">
        <f t="shared" si="11"/>
        <v>299381.28000000003</v>
      </c>
      <c r="F50" s="63">
        <f t="shared" si="1"/>
        <v>355.11413529223728</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84305.65</v>
      </c>
      <c r="E53" s="249">
        <v>299381.28000000003</v>
      </c>
      <c r="F53" s="63">
        <f t="shared" si="1"/>
        <v>355.11413529223728</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113911.94</v>
      </c>
      <c r="E54" s="81">
        <f t="shared" si="12"/>
        <v>107784.52</v>
      </c>
      <c r="F54" s="63">
        <f t="shared" si="1"/>
        <v>94.620915068253595</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113911.94</v>
      </c>
      <c r="E55" s="249">
        <v>107784.52</v>
      </c>
      <c r="F55" s="63">
        <f t="shared" si="1"/>
        <v>94.620915068253595</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8559.9599999999991</v>
      </c>
      <c r="E60" s="249">
        <v>16657.47</v>
      </c>
      <c r="F60" s="63">
        <f t="shared" si="1"/>
        <v>194.59752148374528</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28383.129999999997</v>
      </c>
      <c r="E61" s="81">
        <f t="shared" si="13"/>
        <v>110756.55</v>
      </c>
      <c r="F61" s="63">
        <f t="shared" si="1"/>
        <v>390.21964807968681</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27407.94</v>
      </c>
      <c r="E64" s="249">
        <v>110241.75</v>
      </c>
      <c r="F64" s="63">
        <f t="shared" si="1"/>
        <v>402.22559594044645</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975.19</v>
      </c>
      <c r="E65" s="249">
        <v>514.79999999999995</v>
      </c>
      <c r="F65" s="63">
        <f t="shared" si="1"/>
        <v>52.789712773920968</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1373.68</v>
      </c>
      <c r="E66" s="81">
        <f t="shared" si="14"/>
        <v>748.2</v>
      </c>
      <c r="F66" s="63">
        <f t="shared" si="1"/>
        <v>54.466833614815677</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1373.68</v>
      </c>
      <c r="E72" s="249">
        <v>748.2</v>
      </c>
      <c r="F72" s="63">
        <f t="shared" si="1"/>
        <v>54.466833614815677</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51494.44</v>
      </c>
      <c r="E74" s="249">
        <v>6732.01</v>
      </c>
      <c r="F74" s="63">
        <f t="shared" si="1"/>
        <v>13.073275483722128</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139571.38</v>
      </c>
      <c r="E75" s="81">
        <f t="shared" si="15"/>
        <v>61232.06</v>
      </c>
      <c r="F75" s="63">
        <f t="shared" si="1"/>
        <v>43.871501449652492</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1901.26</v>
      </c>
      <c r="E76" s="249">
        <v>1902.1</v>
      </c>
      <c r="F76" s="63">
        <f t="shared" si="1"/>
        <v>100.04418122718617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90852.09</v>
      </c>
      <c r="E77" s="249">
        <v>34604.28</v>
      </c>
      <c r="F77" s="63">
        <f t="shared" si="1"/>
        <v>38.088589926769984</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7386.31</v>
      </c>
      <c r="E79" s="249">
        <v>13356.09</v>
      </c>
      <c r="F79" s="63">
        <f t="shared" si="1"/>
        <v>180.82222381676371</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c r="E80" s="249">
        <v>500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39431.72</v>
      </c>
      <c r="E81" s="249">
        <v>10869.59</v>
      </c>
      <c r="F81" s="63">
        <f t="shared" si="1"/>
        <v>27.565599471694362</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94584.739999999991</v>
      </c>
      <c r="E82" s="81">
        <f t="shared" si="16"/>
        <v>225482.15999999997</v>
      </c>
      <c r="F82" s="63">
        <f t="shared" si="1"/>
        <v>238.39168982226943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19210.689999999999</v>
      </c>
      <c r="E84" s="249">
        <v>0</v>
      </c>
      <c r="F84" s="63">
        <f t="shared" si="1"/>
        <v>0</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2109.37</v>
      </c>
      <c r="E85" s="249">
        <v>2823.52</v>
      </c>
      <c r="F85" s="63">
        <f t="shared" si="1"/>
        <v>133.85608025144947</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32121.54</v>
      </c>
      <c r="E86" s="249">
        <v>164720.01999999999</v>
      </c>
      <c r="F86" s="63">
        <f t="shared" si="1"/>
        <v>512.80237497953078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41143.14</v>
      </c>
      <c r="E88" s="249">
        <v>57938.62</v>
      </c>
      <c r="F88" s="63">
        <f t="shared" si="1"/>
        <v>140.82206657051455</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40957.560000000005</v>
      </c>
      <c r="E107" s="81">
        <f t="shared" si="21"/>
        <v>58141.16</v>
      </c>
      <c r="F107" s="63">
        <f t="shared" si="1"/>
        <v>141.95464768897367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23823.74</v>
      </c>
      <c r="E108" s="249">
        <v>28428</v>
      </c>
      <c r="F108" s="63">
        <f t="shared" si="1"/>
        <v>119.32635262137683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2927.29</v>
      </c>
      <c r="E109" s="249">
        <v>3993.22</v>
      </c>
      <c r="F109" s="63">
        <f t="shared" si="1"/>
        <v>136.41354290145495</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2289.4699999999998</v>
      </c>
      <c r="E110" s="249">
        <v>5598</v>
      </c>
      <c r="F110" s="63">
        <f t="shared" si="1"/>
        <v>244.51073829314208</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11917.06</v>
      </c>
      <c r="E113" s="249">
        <v>20121.939999999999</v>
      </c>
      <c r="F113" s="63">
        <f t="shared" si="1"/>
        <v>168.84986733305024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66727.73</v>
      </c>
      <c r="E114" s="81">
        <f t="shared" si="22"/>
        <v>83860.430000000008</v>
      </c>
      <c r="F114" s="63">
        <f t="shared" si="1"/>
        <v>125.67553249601029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62347.88</v>
      </c>
      <c r="E115" s="81">
        <f t="shared" si="23"/>
        <v>76032.13</v>
      </c>
      <c r="F115" s="63">
        <f t="shared" si="1"/>
        <v>121.94822021213874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59188.13</v>
      </c>
      <c r="E116" s="249">
        <v>76032.13</v>
      </c>
      <c r="F116" s="63">
        <f t="shared" si="1"/>
        <v>128.45840880595486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3159.75</v>
      </c>
      <c r="E117" s="249">
        <v>0</v>
      </c>
      <c r="F117" s="63">
        <f t="shared" si="1"/>
        <v>0</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4379.8500000000004</v>
      </c>
      <c r="E118" s="81">
        <f t="shared" si="24"/>
        <v>7828.3</v>
      </c>
      <c r="F118" s="63">
        <f t="shared" si="1"/>
        <v>178.73443154445928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v>4379.8500000000004</v>
      </c>
      <c r="E120" s="249">
        <v>7828.3</v>
      </c>
      <c r="F120" s="63">
        <f t="shared" si="1"/>
        <v>178.73443154445928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44559.510000000009</v>
      </c>
      <c r="E129" s="81">
        <f t="shared" si="26"/>
        <v>84395.83</v>
      </c>
      <c r="F129" s="63">
        <f t="shared" si="1"/>
        <v>189.40026494905348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4378.09</v>
      </c>
      <c r="E133" s="249">
        <v>5751.11</v>
      </c>
      <c r="F133" s="63">
        <f t="shared" si="1"/>
        <v>131.3611643433552</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19945.580000000002</v>
      </c>
      <c r="E135" s="249">
        <v>730</v>
      </c>
      <c r="F135" s="63">
        <f t="shared" si="1"/>
        <v>3.659958747752635</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c r="E136" s="249">
        <v>59964.44</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17820.28</v>
      </c>
      <c r="E138" s="249">
        <v>15531.95</v>
      </c>
      <c r="F138" s="63">
        <f t="shared" si="1"/>
        <v>87.158843744318276</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1088.33</v>
      </c>
      <c r="E139" s="249">
        <v>1088.33</v>
      </c>
      <c r="F139" s="63">
        <f t="shared" si="1"/>
        <v>100</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1327.23</v>
      </c>
      <c r="E140" s="249">
        <v>1330</v>
      </c>
      <c r="F140" s="63">
        <f t="shared" si="1"/>
        <v>100.20870534873383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905480.87</v>
      </c>
      <c r="E141" s="106">
        <f t="shared" si="28"/>
        <v>1349793.92</v>
      </c>
      <c r="F141" s="82">
        <f t="shared" si="1"/>
        <v>149.06929176758862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401"/>
      <c r="E143" s="40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ZQzG8zpfYXL/HbvZg3247lgbeMXNQOCixgbmdXJjM/v0wp18JMX/crWMLrpCV9cq0kickR/1MIfiOWU08lhTIw==" saltValue="4dLMKeMG/vdOIS9heKDVS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993"/>
  <sheetViews>
    <sheetView showGridLines="0" workbookViewId="0">
      <selection activeCell="A36" sqref="A36:E3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7" t="s">
        <v>46</v>
      </c>
      <c r="B1" s="305"/>
      <c r="C1" s="297" t="s">
        <v>33</v>
      </c>
      <c r="D1" s="307"/>
      <c r="E1" s="298" t="s">
        <v>47</v>
      </c>
      <c r="F1" s="309"/>
    </row>
    <row r="2" spans="1:25" ht="50.1" customHeight="1" x14ac:dyDescent="0.2">
      <c r="A2" s="403" t="s">
        <v>2785</v>
      </c>
      <c r="B2" s="404"/>
      <c r="C2" s="404"/>
      <c r="D2" s="404"/>
      <c r="E2" s="404"/>
      <c r="F2" s="38"/>
      <c r="G2" s="38"/>
      <c r="H2" s="38"/>
      <c r="I2" s="38"/>
      <c r="J2" s="38"/>
      <c r="K2" s="38"/>
      <c r="L2" s="38"/>
      <c r="M2" s="38"/>
      <c r="N2" s="38"/>
      <c r="O2" s="38"/>
      <c r="P2" s="38"/>
      <c r="Q2" s="38"/>
      <c r="R2" s="38"/>
      <c r="S2" s="38"/>
      <c r="T2" s="38"/>
      <c r="U2" s="38"/>
      <c r="V2" s="38"/>
    </row>
    <row r="3" spans="1:25" s="29" customFormat="1" ht="48" customHeight="1" x14ac:dyDescent="0.2">
      <c r="A3" s="274" t="s">
        <v>1943</v>
      </c>
      <c r="B3" s="275" t="s">
        <v>39</v>
      </c>
      <c r="C3" s="276" t="s">
        <v>40</v>
      </c>
      <c r="D3" s="275" t="s">
        <v>2786</v>
      </c>
      <c r="E3" s="277"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78">
        <v>1</v>
      </c>
      <c r="B4" s="279">
        <v>2</v>
      </c>
      <c r="C4" s="280" t="s">
        <v>53</v>
      </c>
      <c r="D4" s="280">
        <v>4</v>
      </c>
      <c r="E4" s="281">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6977.77</v>
      </c>
      <c r="E5" s="107">
        <f t="shared" si="0"/>
        <v>144833.29</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6977.77</v>
      </c>
      <c r="E22" s="108">
        <f t="shared" si="3"/>
        <v>144833.29</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6977.77</v>
      </c>
      <c r="E23" s="108">
        <f t="shared" si="4"/>
        <v>91578.74</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311">
        <v>6977.77</v>
      </c>
      <c r="E25" s="250"/>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312">
        <v>91578.74</v>
      </c>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53254.55</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53254.55</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405"/>
      <c r="E51" s="40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H1ZFQ9TyPEa3Zsfifhka+bM7Px67k8VJW3zDARWOg5S6FbbJr8qwa0g0sBIHO4LZwfKNPcrGDg+fBYbJoaySKQ==" saltValue="oX5ajigPkC2ZuzL6JQvf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989"/>
  <sheetViews>
    <sheetView showGridLines="0" topLeftCell="A73" workbookViewId="0">
      <selection activeCell="D100" sqref="D10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7" t="s">
        <v>46</v>
      </c>
      <c r="B1" s="305"/>
      <c r="C1" s="297" t="s">
        <v>33</v>
      </c>
      <c r="D1" s="307"/>
      <c r="E1" s="298" t="s">
        <v>47</v>
      </c>
      <c r="F1" s="309"/>
    </row>
    <row r="2" spans="1:24" ht="50.1" customHeight="1" x14ac:dyDescent="0.2">
      <c r="A2" s="407" t="s">
        <v>2856</v>
      </c>
      <c r="B2" s="406"/>
      <c r="C2" s="406"/>
      <c r="D2" s="406"/>
      <c r="E2" s="38"/>
      <c r="F2" s="38"/>
      <c r="G2" s="38"/>
      <c r="H2" s="38"/>
      <c r="I2" s="38"/>
      <c r="J2" s="38"/>
      <c r="K2" s="38"/>
      <c r="L2" s="38"/>
      <c r="M2" s="38"/>
      <c r="N2" s="38"/>
      <c r="O2" s="38"/>
      <c r="P2" s="38"/>
      <c r="Q2" s="38"/>
      <c r="R2" s="38"/>
      <c r="S2" s="38"/>
      <c r="T2" s="38"/>
      <c r="U2" s="38"/>
    </row>
    <row r="3" spans="1:24" s="29" customFormat="1" ht="48" customHeight="1" x14ac:dyDescent="0.2">
      <c r="A3" s="274" t="s">
        <v>1943</v>
      </c>
      <c r="B3" s="275" t="s">
        <v>39</v>
      </c>
      <c r="C3" s="276" t="s">
        <v>40</v>
      </c>
      <c r="D3" s="277" t="s">
        <v>2857</v>
      </c>
      <c r="E3" s="239"/>
      <c r="F3" s="239"/>
      <c r="G3" s="239"/>
      <c r="H3" s="239"/>
      <c r="I3" s="239"/>
      <c r="J3" s="239"/>
      <c r="K3" s="239"/>
      <c r="L3" s="239"/>
      <c r="M3" s="239"/>
      <c r="N3" s="239"/>
      <c r="O3" s="239"/>
      <c r="P3" s="239"/>
      <c r="Q3" s="239"/>
      <c r="R3" s="239"/>
      <c r="S3" s="239"/>
      <c r="T3" s="239"/>
      <c r="U3" s="239"/>
    </row>
    <row r="4" spans="1:24" s="241" customFormat="1" ht="12" x14ac:dyDescent="0.2">
      <c r="A4" s="278">
        <v>1</v>
      </c>
      <c r="B4" s="279">
        <v>2</v>
      </c>
      <c r="C4" s="279" t="s">
        <v>53</v>
      </c>
      <c r="D4" s="282">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339">
        <v>202830.69</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1531525.69</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3">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808992.42999999993</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340">
        <v>193506.43</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340">
        <v>272138.90999999997</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340">
        <v>106843.3</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340">
        <v>12680.58</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340"/>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340">
        <v>101355.45</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340">
        <v>35334.28</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340">
        <v>87133.48</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340">
        <v>587719.38</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134813.88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341">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341"/>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341"/>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341">
        <v>134813.88</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341">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1330587.9500000002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3">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765904.83000000007</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342">
        <v>191822.12</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342">
        <v>283076.37</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342">
        <v>104267.15</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342">
        <v>11527.8</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342"/>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342">
        <v>96619.92</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342">
        <v>730</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342">
        <v>77861.47</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342">
        <v>559746.62</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4936.5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3">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3"/>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3"/>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3">
        <v>4936.5</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3"/>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403768.4299999997</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177137.69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3">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3">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3">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3">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137844.01</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149.27000000000001</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343">
        <v>149.27000000000001</v>
      </c>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3">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3">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3">
        <v>0</v>
      </c>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73512.950000000012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344">
        <v>42941.440000000002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344">
        <v>13145.12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344">
        <v>2605.15</v>
      </c>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344">
        <v>14821.24</v>
      </c>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381.53000000000003</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345">
        <v>281.45</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345">
        <v>0.47</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345">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345">
        <v>99.61</v>
      </c>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1152.78</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3">
        <v>1152.78</v>
      </c>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3">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3">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3"/>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3"/>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3"/>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3"/>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3"/>
      <c r="E74" s="37"/>
      <c r="F74" s="37"/>
      <c r="G74" s="37"/>
      <c r="H74" s="37"/>
      <c r="I74" s="37"/>
      <c r="J74" s="37"/>
      <c r="K74" s="37"/>
      <c r="L74" s="37"/>
      <c r="M74" s="37"/>
      <c r="N74" s="37"/>
      <c r="O74" s="37"/>
      <c r="P74" s="37"/>
      <c r="Q74" s="37"/>
      <c r="R74" s="37"/>
      <c r="S74" s="37"/>
      <c r="T74" s="37"/>
      <c r="U74" s="37"/>
    </row>
    <row r="75" spans="1:21" ht="12.75" customHeight="1" x14ac:dyDescent="0.2">
      <c r="A75" s="114" t="s">
        <v>2287</v>
      </c>
      <c r="B75" s="115" t="s">
        <v>2960</v>
      </c>
      <c r="C75" s="186" t="s">
        <v>2961</v>
      </c>
      <c r="D75" s="40">
        <f>SUM(D76:D79)</f>
        <v>851.66000000000008</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346">
        <v>766.72</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346">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346">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346">
        <v>84.94</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61226.89</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347"/>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347">
        <v>34604.28</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347">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347">
        <v>26622.61</v>
      </c>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568.92999999999995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348">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348">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348">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348">
        <v>568.92999999999995</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39293.68</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349">
        <v>24856.31</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349">
        <v>368.75</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349">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349">
        <v>14068.62</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3"/>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3"/>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3"/>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3">
        <v>0</v>
      </c>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3"/>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226630.74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350"/>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350">
        <v>67316.73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350">
        <v>24500.13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351">
        <v>134813.88</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6YEpgnaQFh0pI8oIcokUY7XQ0lavyBX+gD588b7m279kWa9xsN/gCPMZmWYSzewT6omep29KiwSNkjiu7UqslA==" saltValue="RE8TiILdUtA+ZiLTlg4e5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450"/>
  <sheetViews>
    <sheetView showGridLines="0" tabSelected="1"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407" t="s">
        <v>2856</v>
      </c>
      <c r="B1" s="406"/>
      <c r="C1" s="406"/>
      <c r="D1" s="406"/>
      <c r="E1" s="71" t="s">
        <v>2998</v>
      </c>
      <c r="F1" s="71"/>
      <c r="G1" s="71"/>
      <c r="H1" s="71"/>
      <c r="I1" s="71"/>
      <c r="J1" s="71"/>
      <c r="K1" s="71"/>
      <c r="L1" s="71"/>
      <c r="M1" s="71"/>
      <c r="N1" s="71"/>
      <c r="O1" s="71"/>
      <c r="P1" s="71"/>
    </row>
    <row r="2" spans="1:16" ht="37.5" customHeight="1" x14ac:dyDescent="0.2">
      <c r="A2" s="407" t="s">
        <v>2999</v>
      </c>
      <c r="B2" s="406"/>
      <c r="C2" s="406"/>
      <c r="D2" s="406"/>
    </row>
    <row r="3" spans="1:16" ht="29.25" customHeight="1" x14ac:dyDescent="0.2">
      <c r="A3" s="125" t="s">
        <v>3000</v>
      </c>
      <c r="B3" s="126" t="s">
        <v>3001</v>
      </c>
      <c r="C3" s="127" t="s">
        <v>3002</v>
      </c>
      <c r="D3" s="123"/>
      <c r="E3" s="124">
        <f>E4+E14+E20+E277+E311+E314+E316</f>
        <v>0</v>
      </c>
      <c r="F3" s="124">
        <f>F4+F14+F20+F277+F311+F314+F316</f>
        <v>5</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31147</v>
      </c>
      <c r="P3" s="71"/>
    </row>
    <row r="4" spans="1:16" ht="19.5" customHeight="1" x14ac:dyDescent="0.2">
      <c r="A4" s="411" t="s">
        <v>3003</v>
      </c>
      <c r="B4" s="412"/>
      <c r="C4" s="413"/>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414" t="s">
        <v>3016</v>
      </c>
      <c r="B14" s="409"/>
      <c r="C14" s="41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3017</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IF(AND(J3="DA",K3="DA",I3&lt;&gt;12,I3&lt;&gt;23,ABS('PR-RAS'!D413-'PR-RAS'!D240-'RAS-funkcijski'!D141)&gt;0.001),1,0)</f>
        <v>0</v>
      </c>
      <c r="H18" s="303">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2" t="s">
        <v>3021</v>
      </c>
      <c r="D19" s="123"/>
      <c r="E19" s="71">
        <f>MAX(H19:L19)</f>
        <v>0</v>
      </c>
      <c r="F19" s="71">
        <v>0</v>
      </c>
      <c r="H19" s="304">
        <f>IF(AND(H3=12,ABS(BILANCA!E176-BILANCA!E234-OBVEZE!D42)&gt;0.001),1,0)</f>
        <v>0</v>
      </c>
      <c r="I19" s="71"/>
      <c r="J19" s="71"/>
      <c r="K19" s="71"/>
      <c r="L19" s="71"/>
      <c r="M19" s="71"/>
      <c r="N19" s="71"/>
      <c r="O19" s="71"/>
      <c r="P19" s="71"/>
    </row>
    <row r="20" spans="1:16" ht="19.5" customHeight="1" x14ac:dyDescent="0.2">
      <c r="A20" s="408" t="s">
        <v>3022</v>
      </c>
      <c r="B20" s="409"/>
      <c r="C20" s="410"/>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3163</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5"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3171</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3184</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5"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5"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5"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5"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5"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3219</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3221</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x14ac:dyDescent="0.2">
      <c r="A226" s="133">
        <v>189</v>
      </c>
      <c r="B226" s="134" t="str">
        <f t="shared" si="18"/>
        <v>Provjera</v>
      </c>
      <c r="C226" s="118" t="s">
        <v>3228</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6">
        <v>258</v>
      </c>
      <c r="B274" s="134" t="str">
        <f>IF(E274=1,"Pogreška",IF(F274=1,"Provjera","O.K."))</f>
        <v>O.K.</v>
      </c>
      <c r="C274" s="302"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6">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408" t="s">
        <v>31</v>
      </c>
      <c r="B277" s="409"/>
      <c r="C277" s="41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3281</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3282</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3283</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3284</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3285</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2" t="s">
        <v>3286</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3287</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3288</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3289</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3290</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3291</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3292</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3293</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3294</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3295</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3296</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3297</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3298</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3299</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3300</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3301</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3302</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3303</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3304</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3305</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3306</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3307</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3308</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3309</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3310</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3311</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408" t="s">
        <v>36</v>
      </c>
      <c r="B311" s="409"/>
      <c r="C311" s="41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2" t="s">
        <v>3278</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3312</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408" t="s">
        <v>35</v>
      </c>
      <c r="B314" s="409"/>
      <c r="C314" s="41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3278</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408" t="s">
        <v>3313</v>
      </c>
      <c r="B316" s="409"/>
      <c r="C316" s="41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3278</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3314</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2024-02-15T15:23:35Z</cp:lastPrinted>
  <dcterms:created xsi:type="dcterms:W3CDTF">2022-04-01T05:14:30Z</dcterms:created>
  <dcterms:modified xsi:type="dcterms:W3CDTF">2024-02-15T15:35:33Z</dcterms:modified>
</cp:coreProperties>
</file>